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cupacio i Empresa\EMPRENEDORIA\EMPRENEDORIA 2023-EMPREN-CLSE\PLANS D'EMPRESA\Plantilla\"/>
    </mc:Choice>
  </mc:AlternateContent>
  <xr:revisionPtr revIDLastSave="0" documentId="8_{DFAC87AB-C491-4703-AA23-F4D932C2797F}" xr6:coauthVersionLast="36" xr6:coauthVersionMax="36" xr10:uidLastSave="{00000000-0000-0000-0000-000000000000}"/>
  <bookViews>
    <workbookView xWindow="0" yWindow="0" windowWidth="28800" windowHeight="12225" xr2:uid="{A339BF14-243E-4F90-9780-267F3EF4CB7F}"/>
  </bookViews>
  <sheets>
    <sheet name="Pla inversions i finançament" sheetId="1" r:id="rId1"/>
    <sheet name="Resultats per mesos" sheetId="2" r:id="rId2"/>
    <sheet name="Tresoreria per mesos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5" i="3" l="1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65" i="3"/>
  <c r="O66" i="3"/>
  <c r="O67" i="3"/>
  <c r="O68" i="3"/>
  <c r="O69" i="3"/>
  <c r="O70" i="3"/>
  <c r="O71" i="3"/>
  <c r="O72" i="3"/>
  <c r="O64" i="3"/>
  <c r="D61" i="3"/>
  <c r="E61" i="3"/>
  <c r="F61" i="3"/>
  <c r="G61" i="3"/>
  <c r="H61" i="3"/>
  <c r="I61" i="3"/>
  <c r="J61" i="3"/>
  <c r="K61" i="3"/>
  <c r="L61" i="3"/>
  <c r="M61" i="3"/>
  <c r="N61" i="3"/>
  <c r="C61" i="3"/>
  <c r="O61" i="3"/>
  <c r="O57" i="3"/>
  <c r="O58" i="3"/>
  <c r="O59" i="3"/>
  <c r="O60" i="3"/>
  <c r="O56" i="3"/>
  <c r="O102" i="3"/>
  <c r="O101" i="3"/>
  <c r="O100" i="3"/>
  <c r="O99" i="3"/>
  <c r="O98" i="3"/>
  <c r="O97" i="3"/>
  <c r="N93" i="3"/>
  <c r="M93" i="3"/>
  <c r="L93" i="3"/>
  <c r="K93" i="3"/>
  <c r="J93" i="3"/>
  <c r="I93" i="3"/>
  <c r="H93" i="3"/>
  <c r="G93" i="3"/>
  <c r="F93" i="3"/>
  <c r="E93" i="3"/>
  <c r="D93" i="3"/>
  <c r="C93" i="3"/>
  <c r="A90" i="3"/>
  <c r="N88" i="3"/>
  <c r="M88" i="3"/>
  <c r="L88" i="3"/>
  <c r="K88" i="3"/>
  <c r="J88" i="3"/>
  <c r="I88" i="3"/>
  <c r="H88" i="3"/>
  <c r="G88" i="3"/>
  <c r="F88" i="3"/>
  <c r="E88" i="3"/>
  <c r="D88" i="3"/>
  <c r="C88" i="3"/>
  <c r="N86" i="3"/>
  <c r="M86" i="3"/>
  <c r="L86" i="3"/>
  <c r="K86" i="3"/>
  <c r="J86" i="3"/>
  <c r="I86" i="3"/>
  <c r="H86" i="3"/>
  <c r="G86" i="3"/>
  <c r="F86" i="3"/>
  <c r="E86" i="3"/>
  <c r="D86" i="3"/>
  <c r="C86" i="3"/>
  <c r="N84" i="3"/>
  <c r="M84" i="3"/>
  <c r="L84" i="3"/>
  <c r="K84" i="3"/>
  <c r="J84" i="3"/>
  <c r="I84" i="3"/>
  <c r="H84" i="3"/>
  <c r="G84" i="3"/>
  <c r="F84" i="3"/>
  <c r="E84" i="3"/>
  <c r="D84" i="3"/>
  <c r="N83" i="3"/>
  <c r="M83" i="3"/>
  <c r="L83" i="3"/>
  <c r="K83" i="3"/>
  <c r="J83" i="3"/>
  <c r="I83" i="3"/>
  <c r="H83" i="3"/>
  <c r="G83" i="3"/>
  <c r="F83" i="3"/>
  <c r="E83" i="3"/>
  <c r="D83" i="3"/>
  <c r="C83" i="3"/>
  <c r="N69" i="3"/>
  <c r="M69" i="3"/>
  <c r="L69" i="3"/>
  <c r="K69" i="3"/>
  <c r="K95" i="3" s="1"/>
  <c r="J69" i="3"/>
  <c r="J95" i="3" s="1"/>
  <c r="I69" i="3"/>
  <c r="H69" i="3"/>
  <c r="G69" i="3"/>
  <c r="F69" i="3"/>
  <c r="E69" i="3"/>
  <c r="D69" i="3"/>
  <c r="C69" i="3"/>
  <c r="N65" i="3"/>
  <c r="N64" i="3" s="1"/>
  <c r="N95" i="3" s="1"/>
  <c r="M65" i="3"/>
  <c r="L65" i="3"/>
  <c r="J65" i="3"/>
  <c r="I65" i="3"/>
  <c r="H65" i="3"/>
  <c r="H64" i="3" s="1"/>
  <c r="H95" i="3" s="1"/>
  <c r="G65" i="3"/>
  <c r="F65" i="3"/>
  <c r="E65" i="3"/>
  <c r="D65" i="3"/>
  <c r="M64" i="3"/>
  <c r="M95" i="3" s="1"/>
  <c r="L64" i="3"/>
  <c r="L95" i="3" s="1"/>
  <c r="J64" i="3"/>
  <c r="I64" i="3"/>
  <c r="I95" i="3" s="1"/>
  <c r="G64" i="3"/>
  <c r="G95" i="3" s="1"/>
  <c r="F64" i="3"/>
  <c r="F95" i="3" s="1"/>
  <c r="E64" i="3"/>
  <c r="E95" i="3" s="1"/>
  <c r="C64" i="3"/>
  <c r="C95" i="3" s="1"/>
  <c r="O46" i="3"/>
  <c r="O47" i="3"/>
  <c r="O48" i="3"/>
  <c r="O49" i="3"/>
  <c r="O50" i="3"/>
  <c r="O45" i="3"/>
  <c r="O40" i="3"/>
  <c r="O37" i="3"/>
  <c r="O35" i="3"/>
  <c r="O38" i="3"/>
  <c r="O39" i="3"/>
  <c r="O42" i="3"/>
  <c r="O28" i="3"/>
  <c r="O29" i="3"/>
  <c r="O30" i="3"/>
  <c r="O16" i="3"/>
  <c r="O18" i="3"/>
  <c r="O19" i="3"/>
  <c r="O20" i="3"/>
  <c r="O21" i="3"/>
  <c r="O22" i="3"/>
  <c r="O23" i="3"/>
  <c r="O24" i="3"/>
  <c r="O25" i="3"/>
  <c r="O26" i="3"/>
  <c r="O27" i="3"/>
  <c r="O15" i="3"/>
  <c r="C12" i="3"/>
  <c r="O14" i="3"/>
  <c r="O5" i="3"/>
  <c r="O6" i="3"/>
  <c r="O4" i="3"/>
  <c r="D64" i="3" l="1"/>
  <c r="D95" i="3" s="1"/>
  <c r="N41" i="3" l="1"/>
  <c r="M41" i="3"/>
  <c r="L41" i="3"/>
  <c r="K41" i="3"/>
  <c r="J41" i="3"/>
  <c r="I41" i="3"/>
  <c r="H41" i="3"/>
  <c r="G41" i="3"/>
  <c r="F41" i="3"/>
  <c r="E41" i="3"/>
  <c r="D41" i="3"/>
  <c r="C41" i="3"/>
  <c r="O41" i="3" s="1"/>
  <c r="A38" i="3"/>
  <c r="N36" i="3"/>
  <c r="M36" i="3"/>
  <c r="L36" i="3"/>
  <c r="K36" i="3"/>
  <c r="J36" i="3"/>
  <c r="I36" i="3"/>
  <c r="H36" i="3"/>
  <c r="G36" i="3"/>
  <c r="F36" i="3"/>
  <c r="E36" i="3"/>
  <c r="D36" i="3"/>
  <c r="C36" i="3"/>
  <c r="O36" i="3" s="1"/>
  <c r="N34" i="3"/>
  <c r="M34" i="3"/>
  <c r="L34" i="3"/>
  <c r="K34" i="3"/>
  <c r="J34" i="3"/>
  <c r="I34" i="3"/>
  <c r="H34" i="3"/>
  <c r="G34" i="3"/>
  <c r="F34" i="3"/>
  <c r="E34" i="3"/>
  <c r="D34" i="3"/>
  <c r="C34" i="3"/>
  <c r="O34" i="3" s="1"/>
  <c r="N33" i="3"/>
  <c r="M33" i="3"/>
  <c r="L33" i="3"/>
  <c r="K33" i="3"/>
  <c r="J33" i="3"/>
  <c r="I33" i="3"/>
  <c r="H33" i="3"/>
  <c r="G33" i="3"/>
  <c r="F33" i="3"/>
  <c r="E33" i="3"/>
  <c r="D33" i="3"/>
  <c r="C33" i="3"/>
  <c r="O33" i="3" s="1"/>
  <c r="N32" i="3"/>
  <c r="M32" i="3"/>
  <c r="L32" i="3"/>
  <c r="K32" i="3"/>
  <c r="J32" i="3"/>
  <c r="I32" i="3"/>
  <c r="H32" i="3"/>
  <c r="G32" i="3"/>
  <c r="F32" i="3"/>
  <c r="E32" i="3"/>
  <c r="D32" i="3"/>
  <c r="C32" i="3"/>
  <c r="O32" i="3" s="1"/>
  <c r="N31" i="3"/>
  <c r="M31" i="3"/>
  <c r="L31" i="3"/>
  <c r="K31" i="3"/>
  <c r="J31" i="3"/>
  <c r="I31" i="3"/>
  <c r="H31" i="3"/>
  <c r="G31" i="3"/>
  <c r="F31" i="3"/>
  <c r="E31" i="3"/>
  <c r="D31" i="3"/>
  <c r="C31" i="3"/>
  <c r="O31" i="3" s="1"/>
  <c r="N17" i="3"/>
  <c r="M17" i="3"/>
  <c r="L17" i="3"/>
  <c r="K17" i="3"/>
  <c r="K43" i="3" s="1"/>
  <c r="J17" i="3"/>
  <c r="I17" i="3"/>
  <c r="H17" i="3"/>
  <c r="G17" i="3"/>
  <c r="F17" i="3"/>
  <c r="E17" i="3"/>
  <c r="D17" i="3"/>
  <c r="C17" i="3"/>
  <c r="N13" i="3"/>
  <c r="N12" i="3" s="1"/>
  <c r="N43" i="3" s="1"/>
  <c r="M13" i="3"/>
  <c r="M12" i="3" s="1"/>
  <c r="M43" i="3" s="1"/>
  <c r="L13" i="3"/>
  <c r="L12" i="3" s="1"/>
  <c r="L43" i="3" s="1"/>
  <c r="J13" i="3"/>
  <c r="J12" i="3" s="1"/>
  <c r="J43" i="3" s="1"/>
  <c r="I13" i="3"/>
  <c r="I12" i="3" s="1"/>
  <c r="I43" i="3" s="1"/>
  <c r="H13" i="3"/>
  <c r="H12" i="3" s="1"/>
  <c r="H43" i="3" s="1"/>
  <c r="G13" i="3"/>
  <c r="G12" i="3" s="1"/>
  <c r="G43" i="3" s="1"/>
  <c r="F13" i="3"/>
  <c r="F12" i="3" s="1"/>
  <c r="F43" i="3" s="1"/>
  <c r="E13" i="3"/>
  <c r="E12" i="3" s="1"/>
  <c r="E43" i="3" s="1"/>
  <c r="D13" i="3"/>
  <c r="N8" i="3"/>
  <c r="M8" i="3"/>
  <c r="L8" i="3"/>
  <c r="K8" i="3"/>
  <c r="J8" i="3"/>
  <c r="I8" i="3"/>
  <c r="H8" i="3"/>
  <c r="G8" i="3"/>
  <c r="F8" i="3"/>
  <c r="E8" i="3"/>
  <c r="D8" i="3"/>
  <c r="C8" i="3"/>
  <c r="N7" i="3"/>
  <c r="N9" i="3" s="1"/>
  <c r="M7" i="3"/>
  <c r="M9" i="3" s="1"/>
  <c r="L7" i="3"/>
  <c r="L9" i="3" s="1"/>
  <c r="K7" i="3"/>
  <c r="K9" i="3" s="1"/>
  <c r="J7" i="3"/>
  <c r="J9" i="3" s="1"/>
  <c r="I7" i="3"/>
  <c r="I9" i="3" s="1"/>
  <c r="H7" i="3"/>
  <c r="H9" i="3" s="1"/>
  <c r="G7" i="3"/>
  <c r="G9" i="3" s="1"/>
  <c r="F7" i="3"/>
  <c r="F9" i="3" s="1"/>
  <c r="E7" i="3"/>
  <c r="E9" i="3" s="1"/>
  <c r="D7" i="3"/>
  <c r="D9" i="3" s="1"/>
  <c r="N2" i="3"/>
  <c r="M2" i="3"/>
  <c r="L2" i="3"/>
  <c r="K2" i="3"/>
  <c r="J2" i="3"/>
  <c r="I2" i="3"/>
  <c r="H2" i="3"/>
  <c r="G2" i="3"/>
  <c r="F2" i="3"/>
  <c r="E2" i="3"/>
  <c r="D2" i="3"/>
  <c r="C2" i="3"/>
  <c r="C1" i="3"/>
  <c r="F89" i="2"/>
  <c r="E89" i="2"/>
  <c r="H83" i="2"/>
  <c r="G83" i="2"/>
  <c r="F83" i="2"/>
  <c r="E83" i="2"/>
  <c r="D83" i="2"/>
  <c r="C83" i="2"/>
  <c r="H89" i="2"/>
  <c r="D89" i="2"/>
  <c r="B74" i="2"/>
  <c r="D70" i="2"/>
  <c r="E70" i="2" s="1"/>
  <c r="F70" i="2" s="1"/>
  <c r="G70" i="2" s="1"/>
  <c r="H70" i="2" s="1"/>
  <c r="C93" i="2" s="1"/>
  <c r="D93" i="2" s="1"/>
  <c r="E93" i="2" s="1"/>
  <c r="F93" i="2" s="1"/>
  <c r="G93" i="2" s="1"/>
  <c r="H93" i="2" s="1"/>
  <c r="I68" i="2"/>
  <c r="I91" i="2" s="1"/>
  <c r="G66" i="2"/>
  <c r="F66" i="2"/>
  <c r="C66" i="2"/>
  <c r="D65" i="2"/>
  <c r="E65" i="2" s="1"/>
  <c r="F65" i="2" s="1"/>
  <c r="G65" i="2" s="1"/>
  <c r="H65" i="2" s="1"/>
  <c r="C88" i="2" s="1"/>
  <c r="D88" i="2" s="1"/>
  <c r="E88" i="2" s="1"/>
  <c r="F88" i="2" s="1"/>
  <c r="G88" i="2" s="1"/>
  <c r="H88" i="2" s="1"/>
  <c r="I63" i="2"/>
  <c r="I86" i="2" s="1"/>
  <c r="I62" i="2"/>
  <c r="I85" i="2" s="1"/>
  <c r="H60" i="2"/>
  <c r="G60" i="2"/>
  <c r="F60" i="2"/>
  <c r="E60" i="2"/>
  <c r="D60" i="2"/>
  <c r="C60" i="2"/>
  <c r="I59" i="2"/>
  <c r="I82" i="2" s="1"/>
  <c r="I56" i="2"/>
  <c r="I79" i="2" s="1"/>
  <c r="I55" i="2"/>
  <c r="I78" i="2" s="1"/>
  <c r="B51" i="2"/>
  <c r="B45" i="2"/>
  <c r="B69" i="2" s="1"/>
  <c r="B92" i="2" s="1"/>
  <c r="F42" i="2"/>
  <c r="H36" i="2"/>
  <c r="G36" i="2"/>
  <c r="F36" i="2"/>
  <c r="E36" i="2"/>
  <c r="D36" i="2"/>
  <c r="C36" i="2"/>
  <c r="H42" i="2"/>
  <c r="E42" i="2"/>
  <c r="D42" i="2"/>
  <c r="H27" i="2"/>
  <c r="H74" i="2" s="1"/>
  <c r="G27" i="2"/>
  <c r="G30" i="2" s="1"/>
  <c r="G33" i="2" s="1"/>
  <c r="G37" i="2" s="1"/>
  <c r="G40" i="2" s="1"/>
  <c r="F27" i="2"/>
  <c r="F74" i="2" s="1"/>
  <c r="E27" i="2"/>
  <c r="E74" i="2" s="1"/>
  <c r="D27" i="2"/>
  <c r="D74" i="2" s="1"/>
  <c r="C27" i="2"/>
  <c r="C74" i="2" s="1"/>
  <c r="B27" i="2"/>
  <c r="B24" i="2"/>
  <c r="B47" i="2" s="1"/>
  <c r="B71" i="2" s="1"/>
  <c r="B94" i="2" s="1"/>
  <c r="D23" i="2"/>
  <c r="E23" i="2" s="1"/>
  <c r="F23" i="2" s="1"/>
  <c r="G23" i="2" s="1"/>
  <c r="H23" i="2" s="1"/>
  <c r="C46" i="2" s="1"/>
  <c r="D46" i="2" s="1"/>
  <c r="E46" i="2" s="1"/>
  <c r="F46" i="2" s="1"/>
  <c r="G46" i="2" s="1"/>
  <c r="H46" i="2" s="1"/>
  <c r="B23" i="2"/>
  <c r="H21" i="2"/>
  <c r="G21" i="2"/>
  <c r="E21" i="2"/>
  <c r="D21" i="2"/>
  <c r="C21" i="2"/>
  <c r="B21" i="2"/>
  <c r="F19" i="2"/>
  <c r="E19" i="2"/>
  <c r="B19" i="2"/>
  <c r="D18" i="2"/>
  <c r="E18" i="2" s="1"/>
  <c r="F18" i="2" s="1"/>
  <c r="G18" i="2" s="1"/>
  <c r="H18" i="2" s="1"/>
  <c r="C41" i="2" s="1"/>
  <c r="D41" i="2" s="1"/>
  <c r="E41" i="2" s="1"/>
  <c r="F41" i="2" s="1"/>
  <c r="G41" i="2" s="1"/>
  <c r="H41" i="2" s="1"/>
  <c r="B18" i="2"/>
  <c r="I16" i="2"/>
  <c r="I39" i="2" s="1"/>
  <c r="B16" i="2"/>
  <c r="I15" i="2"/>
  <c r="I38" i="2" s="1"/>
  <c r="B15" i="2"/>
  <c r="H13" i="2"/>
  <c r="G13" i="2"/>
  <c r="F13" i="2"/>
  <c r="E13" i="2"/>
  <c r="D13" i="2"/>
  <c r="C13" i="2"/>
  <c r="B13" i="2"/>
  <c r="I12" i="2"/>
  <c r="I35" i="2" s="1"/>
  <c r="B12" i="2"/>
  <c r="B11" i="2"/>
  <c r="B10" i="2"/>
  <c r="I9" i="2"/>
  <c r="I32" i="2" s="1"/>
  <c r="B9" i="2"/>
  <c r="I8" i="2"/>
  <c r="I31" i="2" s="1"/>
  <c r="B8" i="2"/>
  <c r="B7" i="2"/>
  <c r="B30" i="2" s="1"/>
  <c r="F10" i="2"/>
  <c r="D19" i="2"/>
  <c r="C10" i="2"/>
  <c r="B6" i="2"/>
  <c r="B5" i="2"/>
  <c r="H4" i="2"/>
  <c r="H51" i="2" s="1"/>
  <c r="G4" i="2"/>
  <c r="G51" i="2" s="1"/>
  <c r="F4" i="2"/>
  <c r="E4" i="2"/>
  <c r="E7" i="2" s="1"/>
  <c r="E10" i="2" s="1"/>
  <c r="D4" i="2"/>
  <c r="D7" i="2" s="1"/>
  <c r="D10" i="2" s="1"/>
  <c r="D14" i="2" s="1"/>
  <c r="D17" i="2" s="1"/>
  <c r="D20" i="2" s="1"/>
  <c r="D22" i="2" s="1"/>
  <c r="C4" i="2"/>
  <c r="D10" i="1"/>
  <c r="D32" i="1"/>
  <c r="C32" i="1"/>
  <c r="B32" i="1"/>
  <c r="D31" i="1"/>
  <c r="C31" i="1"/>
  <c r="B31" i="1"/>
  <c r="A31" i="1"/>
  <c r="D30" i="1"/>
  <c r="C30" i="1"/>
  <c r="B30" i="1"/>
  <c r="A30" i="1"/>
  <c r="D29" i="1"/>
  <c r="C29" i="1"/>
  <c r="B29" i="1"/>
  <c r="A29" i="1"/>
  <c r="D28" i="1"/>
  <c r="D33" i="1" s="1"/>
  <c r="C28" i="1"/>
  <c r="B28" i="1"/>
  <c r="B33" i="1" s="1"/>
  <c r="A28" i="1"/>
  <c r="D27" i="1"/>
  <c r="C27" i="1"/>
  <c r="C33" i="1" s="1"/>
  <c r="A27" i="1"/>
  <c r="D26" i="1"/>
  <c r="C26" i="1"/>
  <c r="A26" i="1"/>
  <c r="D25" i="1"/>
  <c r="C25" i="1"/>
  <c r="B25" i="1"/>
  <c r="B19" i="1"/>
  <c r="B18" i="1"/>
  <c r="D17" i="1"/>
  <c r="C17" i="1"/>
  <c r="B17" i="1"/>
  <c r="A17" i="1"/>
  <c r="D16" i="1"/>
  <c r="C16" i="1"/>
  <c r="B16" i="1"/>
  <c r="A16" i="1"/>
  <c r="D15" i="1"/>
  <c r="C15" i="1"/>
  <c r="B15" i="1"/>
  <c r="A15" i="1"/>
  <c r="D14" i="1"/>
  <c r="C14" i="1"/>
  <c r="B14" i="1"/>
  <c r="A14" i="1"/>
  <c r="D13" i="1"/>
  <c r="C13" i="1"/>
  <c r="A13" i="1"/>
  <c r="D12" i="1"/>
  <c r="C12" i="1"/>
  <c r="B12" i="1"/>
  <c r="A12" i="1"/>
  <c r="D11" i="1"/>
  <c r="C11" i="1"/>
  <c r="B11" i="1"/>
  <c r="A11" i="1"/>
  <c r="C10" i="1"/>
  <c r="B10" i="1"/>
  <c r="A10" i="1"/>
  <c r="D9" i="1"/>
  <c r="C9" i="1"/>
  <c r="A9" i="1"/>
  <c r="D8" i="1"/>
  <c r="C8" i="1"/>
  <c r="B8" i="1"/>
  <c r="A8" i="1"/>
  <c r="D7" i="1"/>
  <c r="C7" i="1"/>
  <c r="C6" i="1" s="1"/>
  <c r="B7" i="1"/>
  <c r="A7" i="1"/>
  <c r="A6" i="1"/>
  <c r="D5" i="1"/>
  <c r="C5" i="1"/>
  <c r="B5" i="1"/>
  <c r="A5" i="1"/>
  <c r="D4" i="1"/>
  <c r="C4" i="1"/>
  <c r="A4" i="1"/>
  <c r="D3" i="1"/>
  <c r="C3" i="1"/>
  <c r="C2" i="1" s="1"/>
  <c r="B3" i="1"/>
  <c r="A3" i="1"/>
  <c r="D2" i="1" l="1"/>
  <c r="C20" i="1"/>
  <c r="C21" i="1" s="1"/>
  <c r="D6" i="1"/>
  <c r="B85" i="2"/>
  <c r="B86" i="2"/>
  <c r="B93" i="2"/>
  <c r="B88" i="2"/>
  <c r="B34" i="2"/>
  <c r="B58" i="2"/>
  <c r="F14" i="2"/>
  <c r="F17" i="2" s="1"/>
  <c r="B89" i="2"/>
  <c r="I13" i="2"/>
  <c r="I36" i="2" s="1"/>
  <c r="B32" i="2"/>
  <c r="I60" i="2"/>
  <c r="I83" i="2" s="1"/>
  <c r="I21" i="2"/>
  <c r="I44" i="2" s="1"/>
  <c r="E14" i="2"/>
  <c r="E17" i="2" s="1"/>
  <c r="E20" i="2" s="1"/>
  <c r="E22" i="2" s="1"/>
  <c r="E24" i="2" s="1"/>
  <c r="B63" i="2"/>
  <c r="G7" i="2"/>
  <c r="G10" i="2" s="1"/>
  <c r="G14" i="2" s="1"/>
  <c r="G17" i="2" s="1"/>
  <c r="H7" i="2"/>
  <c r="H10" i="2" s="1"/>
  <c r="H14" i="2" s="1"/>
  <c r="H17" i="2" s="1"/>
  <c r="B39" i="2"/>
  <c r="H30" i="2"/>
  <c r="H33" i="2" s="1"/>
  <c r="H37" i="2" s="1"/>
  <c r="H40" i="2" s="1"/>
  <c r="H43" i="2" s="1"/>
  <c r="H45" i="2" s="1"/>
  <c r="H47" i="2" s="1"/>
  <c r="C43" i="3"/>
  <c r="O17" i="3"/>
  <c r="O8" i="3"/>
  <c r="C9" i="3"/>
  <c r="O13" i="3"/>
  <c r="O12" i="3" s="1"/>
  <c r="O43" i="3" s="1"/>
  <c r="D12" i="3"/>
  <c r="D43" i="3" s="1"/>
  <c r="O7" i="3"/>
  <c r="O9" i="3" s="1"/>
  <c r="I70" i="2"/>
  <c r="I65" i="2"/>
  <c r="I88" i="2" s="1"/>
  <c r="D24" i="2"/>
  <c r="I23" i="2"/>
  <c r="I46" i="2" s="1"/>
  <c r="F20" i="2"/>
  <c r="F24" i="2" s="1"/>
  <c r="D77" i="2"/>
  <c r="D80" i="2" s="1"/>
  <c r="D84" i="2" s="1"/>
  <c r="D87" i="2" s="1"/>
  <c r="D90" i="2" s="1"/>
  <c r="D92" i="2" s="1"/>
  <c r="D94" i="2" s="1"/>
  <c r="C14" i="2"/>
  <c r="E77" i="2"/>
  <c r="E80" i="2" s="1"/>
  <c r="E84" i="2" s="1"/>
  <c r="E87" i="2" s="1"/>
  <c r="E90" i="2" s="1"/>
  <c r="E92" i="2" s="1"/>
  <c r="E94" i="2" s="1"/>
  <c r="F77" i="2"/>
  <c r="F80" i="2" s="1"/>
  <c r="F84" i="2" s="1"/>
  <c r="F87" i="2" s="1"/>
  <c r="F90" i="2" s="1"/>
  <c r="F92" i="2" s="1"/>
  <c r="F94" i="2" s="1"/>
  <c r="I93" i="2"/>
  <c r="H77" i="2"/>
  <c r="H80" i="2" s="1"/>
  <c r="H84" i="2" s="1"/>
  <c r="H87" i="2" s="1"/>
  <c r="H90" i="2" s="1"/>
  <c r="H92" i="2" s="1"/>
  <c r="H94" i="2" s="1"/>
  <c r="G54" i="2"/>
  <c r="G57" i="2" s="1"/>
  <c r="G61" i="2" s="1"/>
  <c r="G64" i="2" s="1"/>
  <c r="G67" i="2" s="1"/>
  <c r="G69" i="2" s="1"/>
  <c r="G71" i="2" s="1"/>
  <c r="G43" i="2"/>
  <c r="H54" i="2"/>
  <c r="H57" i="2" s="1"/>
  <c r="H61" i="2" s="1"/>
  <c r="H64" i="2" s="1"/>
  <c r="C77" i="2"/>
  <c r="C80" i="2" s="1"/>
  <c r="C84" i="2" s="1"/>
  <c r="C87" i="2" s="1"/>
  <c r="G74" i="2"/>
  <c r="B77" i="2"/>
  <c r="B79" i="2"/>
  <c r="I18" i="2"/>
  <c r="I41" i="2" s="1"/>
  <c r="C30" i="2"/>
  <c r="C33" i="2" s="1"/>
  <c r="C37" i="2" s="1"/>
  <c r="C40" i="2" s="1"/>
  <c r="C43" i="2" s="1"/>
  <c r="G42" i="2"/>
  <c r="B44" i="2"/>
  <c r="B59" i="2"/>
  <c r="B70" i="2"/>
  <c r="G89" i="2"/>
  <c r="B91" i="2"/>
  <c r="B28" i="2"/>
  <c r="D30" i="2"/>
  <c r="D33" i="2" s="1"/>
  <c r="D37" i="2" s="1"/>
  <c r="D40" i="2" s="1"/>
  <c r="D43" i="2" s="1"/>
  <c r="D45" i="2" s="1"/>
  <c r="D47" i="2" s="1"/>
  <c r="C51" i="2"/>
  <c r="B66" i="2"/>
  <c r="B75" i="2"/>
  <c r="B29" i="2"/>
  <c r="E30" i="2"/>
  <c r="E33" i="2" s="1"/>
  <c r="E37" i="2" s="1"/>
  <c r="E40" i="2" s="1"/>
  <c r="E43" i="2" s="1"/>
  <c r="E45" i="2" s="1"/>
  <c r="E47" i="2" s="1"/>
  <c r="D51" i="2"/>
  <c r="B55" i="2"/>
  <c r="B57" i="2"/>
  <c r="B62" i="2"/>
  <c r="B76" i="2"/>
  <c r="C19" i="2"/>
  <c r="F30" i="2"/>
  <c r="F33" i="2" s="1"/>
  <c r="F37" i="2" s="1"/>
  <c r="F40" i="2" s="1"/>
  <c r="F43" i="2" s="1"/>
  <c r="F45" i="2" s="1"/>
  <c r="F47" i="2" s="1"/>
  <c r="B36" i="2"/>
  <c r="E51" i="2"/>
  <c r="I53" i="2"/>
  <c r="I76" i="2" s="1"/>
  <c r="D66" i="2"/>
  <c r="B83" i="2"/>
  <c r="I6" i="2"/>
  <c r="I29" i="2" s="1"/>
  <c r="F51" i="2"/>
  <c r="B65" i="2"/>
  <c r="E66" i="2"/>
  <c r="B54" i="2"/>
  <c r="B56" i="2"/>
  <c r="B81" i="2"/>
  <c r="B35" i="2"/>
  <c r="B46" i="2"/>
  <c r="B68" i="2"/>
  <c r="B82" i="2"/>
  <c r="G19" i="2"/>
  <c r="G20" i="2" s="1"/>
  <c r="G22" i="2" s="1"/>
  <c r="G24" i="2" s="1"/>
  <c r="B42" i="2"/>
  <c r="B52" i="2"/>
  <c r="H66" i="2"/>
  <c r="H19" i="2"/>
  <c r="B31" i="2"/>
  <c r="B33" i="2"/>
  <c r="B38" i="2"/>
  <c r="C42" i="2"/>
  <c r="B53" i="2"/>
  <c r="B78" i="2"/>
  <c r="B80" i="2"/>
  <c r="C89" i="2"/>
  <c r="B60" i="2"/>
  <c r="B41" i="2"/>
  <c r="D20" i="1"/>
  <c r="D21" i="1" s="1"/>
  <c r="B20" i="1"/>
  <c r="B21" i="1" s="1"/>
  <c r="I7" i="2" l="1"/>
  <c r="I10" i="2"/>
  <c r="J6" i="2" s="1"/>
  <c r="H20" i="2"/>
  <c r="H22" i="2" s="1"/>
  <c r="H24" i="2" s="1"/>
  <c r="H67" i="2"/>
  <c r="H69" i="2" s="1"/>
  <c r="H71" i="2" s="1"/>
  <c r="C45" i="2"/>
  <c r="C47" i="2" s="1"/>
  <c r="I66" i="2"/>
  <c r="I89" i="2" s="1"/>
  <c r="G45" i="2"/>
  <c r="G47" i="2" s="1"/>
  <c r="I19" i="2"/>
  <c r="C54" i="2"/>
  <c r="C57" i="2" s="1"/>
  <c r="C90" i="2"/>
  <c r="C92" i="2" s="1"/>
  <c r="C94" i="2" s="1"/>
  <c r="E54" i="2"/>
  <c r="E57" i="2" s="1"/>
  <c r="E61" i="2" s="1"/>
  <c r="E64" i="2" s="1"/>
  <c r="E67" i="2" s="1"/>
  <c r="E69" i="2" s="1"/>
  <c r="E71" i="2" s="1"/>
  <c r="C17" i="2"/>
  <c r="I14" i="2"/>
  <c r="I37" i="2" s="1"/>
  <c r="J19" i="2"/>
  <c r="J12" i="2"/>
  <c r="J8" i="2"/>
  <c r="J23" i="2"/>
  <c r="J16" i="2"/>
  <c r="J13" i="2"/>
  <c r="J21" i="2"/>
  <c r="J9" i="2"/>
  <c r="J7" i="2"/>
  <c r="J18" i="2"/>
  <c r="J15" i="2"/>
  <c r="J10" i="2"/>
  <c r="D54" i="2"/>
  <c r="D57" i="2" s="1"/>
  <c r="D61" i="2" s="1"/>
  <c r="D64" i="2" s="1"/>
  <c r="D67" i="2" s="1"/>
  <c r="D69" i="2" s="1"/>
  <c r="D71" i="2" s="1"/>
  <c r="I42" i="2"/>
  <c r="G77" i="2"/>
  <c r="G80" i="2" s="1"/>
  <c r="G84" i="2" s="1"/>
  <c r="G87" i="2" s="1"/>
  <c r="G90" i="2" s="1"/>
  <c r="G92" i="2" s="1"/>
  <c r="G94" i="2" s="1"/>
  <c r="F54" i="2"/>
  <c r="F57" i="2" s="1"/>
  <c r="F61" i="2" s="1"/>
  <c r="F64" i="2" s="1"/>
  <c r="F67" i="2" s="1"/>
  <c r="F69" i="2" s="1"/>
  <c r="F71" i="2" s="1"/>
  <c r="I30" i="2"/>
  <c r="I33" i="2" s="1"/>
  <c r="J37" i="2" l="1"/>
  <c r="J43" i="2"/>
  <c r="J30" i="2"/>
  <c r="J38" i="2"/>
  <c r="J32" i="2"/>
  <c r="J36" i="2"/>
  <c r="J71" i="2"/>
  <c r="J41" i="2"/>
  <c r="J42" i="2"/>
  <c r="J33" i="2"/>
  <c r="J31" i="2"/>
  <c r="J29" i="2"/>
  <c r="J46" i="2"/>
  <c r="J40" i="2"/>
  <c r="J35" i="2"/>
  <c r="J45" i="2"/>
  <c r="J44" i="2"/>
  <c r="J39" i="2"/>
  <c r="J47" i="2"/>
  <c r="I57" i="2"/>
  <c r="C61" i="2"/>
  <c r="J14" i="2"/>
  <c r="I17" i="2"/>
  <c r="C20" i="2"/>
  <c r="I54" i="2"/>
  <c r="I77" i="2" s="1"/>
  <c r="I80" i="2" s="1"/>
  <c r="C64" i="2" l="1"/>
  <c r="I61" i="2"/>
  <c r="I84" i="2" s="1"/>
  <c r="J59" i="2"/>
  <c r="J69" i="2"/>
  <c r="J68" i="2"/>
  <c r="J63" i="2"/>
  <c r="J67" i="2"/>
  <c r="J60" i="2"/>
  <c r="J70" i="2"/>
  <c r="J55" i="2"/>
  <c r="J53" i="2"/>
  <c r="J65" i="2"/>
  <c r="J64" i="2"/>
  <c r="J62" i="2"/>
  <c r="J61" i="2"/>
  <c r="J57" i="2"/>
  <c r="J56" i="2"/>
  <c r="J66" i="2"/>
  <c r="J54" i="2"/>
  <c r="J91" i="2"/>
  <c r="J94" i="2"/>
  <c r="J84" i="2"/>
  <c r="J90" i="2"/>
  <c r="J79" i="2"/>
  <c r="J83" i="2"/>
  <c r="J86" i="2"/>
  <c r="J77" i="2"/>
  <c r="J88" i="2"/>
  <c r="J87" i="2"/>
  <c r="J92" i="2"/>
  <c r="J85" i="2"/>
  <c r="J80" i="2"/>
  <c r="J89" i="2"/>
  <c r="J78" i="2"/>
  <c r="J93" i="2"/>
  <c r="J76" i="2"/>
  <c r="J82" i="2"/>
  <c r="I40" i="2"/>
  <c r="J17" i="2"/>
  <c r="C22" i="2"/>
  <c r="I20" i="2"/>
  <c r="C67" i="2" l="1"/>
  <c r="I64" i="2"/>
  <c r="I87" i="2" s="1"/>
  <c r="I43" i="2"/>
  <c r="J20" i="2"/>
  <c r="C24" i="2"/>
  <c r="I24" i="2" s="1"/>
  <c r="I22" i="2"/>
  <c r="C69" i="2" l="1"/>
  <c r="I67" i="2"/>
  <c r="I90" i="2" s="1"/>
  <c r="I45" i="2"/>
  <c r="J22" i="2"/>
  <c r="I47" i="2"/>
  <c r="J24" i="2"/>
  <c r="C71" i="2" l="1"/>
  <c r="I71" i="2" s="1"/>
  <c r="I94" i="2" s="1"/>
  <c r="I69" i="2"/>
  <c r="I92" i="2" s="1"/>
</calcChain>
</file>

<file path=xl/sharedStrings.xml><?xml version="1.0" encoding="utf-8"?>
<sst xmlns="http://schemas.openxmlformats.org/spreadsheetml/2006/main" count="153" uniqueCount="79">
  <si>
    <t>PRIMER ANY</t>
  </si>
  <si>
    <t>SEGON ANY</t>
  </si>
  <si>
    <t>TERCER ANY</t>
  </si>
  <si>
    <t>INVERSIONS INTANGIBLES</t>
  </si>
  <si>
    <t>DESPESES DE CONSTITUCIÓ</t>
  </si>
  <si>
    <t>EXISTÈNCIES</t>
  </si>
  <si>
    <t>PROVISIÓ DE FONS</t>
  </si>
  <si>
    <t>TOTAL INVERSIONS</t>
  </si>
  <si>
    <t>Desinversions</t>
  </si>
  <si>
    <t>TOTAL FINANÇAMENT</t>
  </si>
  <si>
    <t>PRIMER EXERCICI</t>
  </si>
  <si>
    <t>MES</t>
  </si>
  <si>
    <t>Total</t>
  </si>
  <si>
    <t>Núm.</t>
  </si>
  <si>
    <t>Compte</t>
  </si>
  <si>
    <t>Import</t>
  </si>
  <si>
    <t>%</t>
  </si>
  <si>
    <t>MARGE DE CONTRIBUCIÓ</t>
  </si>
  <si>
    <t>EBITDA</t>
  </si>
  <si>
    <t>RESULTAT D'EXPLOTACIÓ</t>
  </si>
  <si>
    <t>RESULTAT ABANS IMPOSTOS</t>
  </si>
  <si>
    <t>SEGON EXERCICI</t>
  </si>
  <si>
    <t>TOTAL</t>
  </si>
  <si>
    <t>COBRAMENTS</t>
  </si>
  <si>
    <t>Ingressos</t>
  </si>
  <si>
    <t>IVA COBRAT</t>
  </si>
  <si>
    <t>Ingressos financers</t>
  </si>
  <si>
    <t>Subvencions</t>
  </si>
  <si>
    <t>Finançament</t>
  </si>
  <si>
    <t>(1) TOTAL COBRAMENTS</t>
  </si>
  <si>
    <t>PAGAMENTS</t>
  </si>
  <si>
    <t>Compres i treballs d'altres</t>
  </si>
  <si>
    <t>Compres de mercaderies</t>
  </si>
  <si>
    <t>Treballs d'altres empreses</t>
  </si>
  <si>
    <t>Serveis externs</t>
  </si>
  <si>
    <t>Lloguers</t>
  </si>
  <si>
    <t>Leasing</t>
  </si>
  <si>
    <t>Reparacions</t>
  </si>
  <si>
    <t>Serveis professionals</t>
  </si>
  <si>
    <t>Comissions</t>
  </si>
  <si>
    <t>Transport d'existències</t>
  </si>
  <si>
    <t>Assegurances</t>
  </si>
  <si>
    <t>SERVEIS BANCARIS</t>
  </si>
  <si>
    <t>Publicitat</t>
  </si>
  <si>
    <t>Subministraments</t>
  </si>
  <si>
    <t>Despeses diverses</t>
  </si>
  <si>
    <t>Despeses de personal</t>
  </si>
  <si>
    <t>Retribucions (net)</t>
  </si>
  <si>
    <t>Treballadors (personal)</t>
  </si>
  <si>
    <t>Promotors</t>
  </si>
  <si>
    <t>Seguretat Social</t>
  </si>
  <si>
    <t>Empresa (personal)</t>
  </si>
  <si>
    <t>Hisenda Pública</t>
  </si>
  <si>
    <t>Impost d'Activitats Econòmiques</t>
  </si>
  <si>
    <t>Retencions IRPF</t>
  </si>
  <si>
    <t>Inversions</t>
  </si>
  <si>
    <t>Despeses financeres (interessos)</t>
  </si>
  <si>
    <t xml:space="preserve">Devolució préstec </t>
  </si>
  <si>
    <t>IVA PAGAT</t>
  </si>
  <si>
    <t>(2) TOTAL PAGAMENTS</t>
  </si>
  <si>
    <t>SALDO INICIAL</t>
  </si>
  <si>
    <t>COBRAMENTS - PAGAMENTS</t>
  </si>
  <si>
    <t>SALDO FINAL</t>
  </si>
  <si>
    <t>DISPOSICIÓ LÍNIA DE CRÈDIT</t>
  </si>
  <si>
    <t>DEVOLUCIÓ LÍNIA DE CRÈDIT</t>
  </si>
  <si>
    <t>CRÈDIT PENDENT DEVOLUCIÓ</t>
  </si>
  <si>
    <t>MESOS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</si>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</sst>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9"/>
      <name val="Verdana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6"/>
      </patternFill>
    </fill>
    <fill>
      <patternFill patternType="solid">
        <fgColor indexed="22"/>
        <bgColor indexed="5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4"/>
      </patternFill>
    </fill>
  </fills>
  <borders count="23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center" vertical="center"/>
    </xf>
    <xf numFmtId="0" fontId="3" fillId="3" borderId="3" xfId="0" applyFont="1" applyFill="1" applyBorder="1" applyProtection="1"/>
    <xf numFmtId="4" fontId="3" fillId="3" borderId="2" xfId="0" applyNumberFormat="1" applyFont="1" applyFill="1" applyBorder="1" applyProtection="1"/>
    <xf numFmtId="0" fontId="3" fillId="0" borderId="4" xfId="0" applyFont="1" applyBorder="1" applyProtection="1"/>
    <xf numFmtId="4" fontId="0" fillId="0" borderId="5" xfId="0" applyNumberFormat="1" applyFont="1" applyBorder="1" applyProtection="1"/>
    <xf numFmtId="4" fontId="0" fillId="0" borderId="6" xfId="0" applyNumberFormat="1" applyFont="1" applyBorder="1" applyProtection="1"/>
    <xf numFmtId="3" fontId="3" fillId="0" borderId="4" xfId="0" applyNumberFormat="1" applyFont="1" applyBorder="1" applyProtection="1"/>
    <xf numFmtId="0" fontId="3" fillId="0" borderId="7" xfId="0" applyFont="1" applyBorder="1" applyProtection="1"/>
    <xf numFmtId="4" fontId="0" fillId="0" borderId="8" xfId="0" applyNumberFormat="1" applyFont="1" applyBorder="1" applyProtection="1"/>
    <xf numFmtId="4" fontId="0" fillId="0" borderId="9" xfId="0" applyNumberFormat="1" applyFont="1" applyBorder="1" applyProtection="1"/>
    <xf numFmtId="0" fontId="3" fillId="3" borderId="10" xfId="0" applyNumberFormat="1" applyFont="1" applyFill="1" applyBorder="1" applyProtection="1"/>
    <xf numFmtId="4" fontId="3" fillId="3" borderId="10" xfId="0" applyNumberFormat="1" applyFont="1" applyFill="1" applyBorder="1" applyProtection="1"/>
    <xf numFmtId="4" fontId="0" fillId="4" borderId="10" xfId="0" applyNumberFormat="1" applyFont="1" applyFill="1" applyBorder="1" applyProtection="1"/>
    <xf numFmtId="164" fontId="3" fillId="3" borderId="4" xfId="0" applyNumberFormat="1" applyFont="1" applyFill="1" applyBorder="1" applyProtection="1"/>
    <xf numFmtId="4" fontId="3" fillId="3" borderId="4" xfId="0" applyNumberFormat="1" applyFont="1" applyFill="1" applyBorder="1" applyProtection="1"/>
    <xf numFmtId="4" fontId="3" fillId="5" borderId="10" xfId="0" applyNumberFormat="1" applyFont="1" applyFill="1" applyBorder="1" applyProtection="1"/>
    <xf numFmtId="164" fontId="3" fillId="2" borderId="11" xfId="0" applyNumberFormat="1" applyFont="1" applyFill="1" applyBorder="1" applyProtection="1"/>
    <xf numFmtId="4" fontId="3" fillId="2" borderId="12" xfId="0" applyNumberFormat="1" applyFont="1" applyFill="1" applyBorder="1" applyProtection="1"/>
    <xf numFmtId="4" fontId="3" fillId="2" borderId="5" xfId="0" applyNumberFormat="1" applyFont="1" applyFill="1" applyBorder="1" applyProtection="1"/>
    <xf numFmtId="164" fontId="3" fillId="6" borderId="13" xfId="0" applyNumberFormat="1" applyFont="1" applyFill="1" applyBorder="1" applyAlignment="1" applyProtection="1">
      <alignment horizontal="center"/>
    </xf>
    <xf numFmtId="4" fontId="3" fillId="6" borderId="13" xfId="0" applyNumberFormat="1" applyFont="1" applyFill="1" applyBorder="1" applyProtection="1"/>
    <xf numFmtId="0" fontId="0" fillId="0" borderId="0" xfId="0" applyProtection="1"/>
    <xf numFmtId="4" fontId="0" fillId="0" borderId="0" xfId="0" applyNumberFormat="1" applyProtection="1"/>
    <xf numFmtId="0" fontId="3" fillId="0" borderId="0" xfId="0" applyFont="1" applyProtection="1"/>
    <xf numFmtId="4" fontId="3" fillId="0" borderId="0" xfId="0" applyNumberFormat="1" applyFont="1" applyProtection="1"/>
    <xf numFmtId="0" fontId="3" fillId="2" borderId="2" xfId="0" applyFont="1" applyFill="1" applyBorder="1" applyAlignment="1" applyProtection="1">
      <alignment horizontal="center" vertical="center"/>
    </xf>
    <xf numFmtId="0" fontId="3" fillId="3" borderId="2" xfId="0" applyFont="1" applyFill="1" applyBorder="1" applyProtection="1"/>
    <xf numFmtId="0" fontId="3" fillId="0" borderId="5" xfId="0" applyFont="1" applyBorder="1" applyAlignment="1" applyProtection="1">
      <alignment horizontal="left" indent="2"/>
    </xf>
    <xf numFmtId="4" fontId="0" fillId="7" borderId="14" xfId="0" applyNumberFormat="1" applyFont="1" applyFill="1" applyBorder="1" applyProtection="1"/>
    <xf numFmtId="4" fontId="0" fillId="0" borderId="14" xfId="0" applyNumberFormat="1" applyFont="1" applyBorder="1" applyProtection="1"/>
    <xf numFmtId="4" fontId="0" fillId="7" borderId="5" xfId="0" applyNumberFormat="1" applyFont="1" applyFill="1" applyBorder="1" applyProtection="1"/>
    <xf numFmtId="164" fontId="3" fillId="0" borderId="12" xfId="0" applyNumberFormat="1" applyFont="1" applyBorder="1" applyProtection="1"/>
    <xf numFmtId="4" fontId="3" fillId="0" borderId="5" xfId="0" applyNumberFormat="1" applyFont="1" applyBorder="1" applyProtection="1"/>
    <xf numFmtId="3" fontId="3" fillId="2" borderId="2" xfId="0" applyNumberFormat="1" applyFont="1" applyFill="1" applyBorder="1" applyAlignment="1" applyProtection="1">
      <alignment horizontal="center" vertical="center"/>
    </xf>
    <xf numFmtId="3" fontId="3" fillId="3" borderId="2" xfId="0" applyNumberFormat="1" applyFont="1" applyFill="1" applyBorder="1" applyAlignment="1" applyProtection="1">
      <alignment horizontal="center"/>
    </xf>
    <xf numFmtId="4" fontId="3" fillId="3" borderId="2" xfId="0" applyNumberFormat="1" applyFont="1" applyFill="1" applyBorder="1" applyAlignment="1" applyProtection="1">
      <alignment horizontal="center"/>
    </xf>
    <xf numFmtId="4" fontId="3" fillId="0" borderId="2" xfId="0" applyNumberFormat="1" applyFont="1" applyBorder="1" applyAlignment="1" applyProtection="1">
      <alignment horizontal="center"/>
    </xf>
    <xf numFmtId="3" fontId="3" fillId="0" borderId="2" xfId="0" applyNumberFormat="1" applyFont="1" applyBorder="1" applyProtection="1"/>
    <xf numFmtId="3" fontId="5" fillId="3" borderId="2" xfId="0" applyNumberFormat="1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3" fontId="3" fillId="3" borderId="2" xfId="0" applyNumberFormat="1" applyFont="1" applyFill="1" applyBorder="1" applyAlignment="1" applyProtection="1">
      <alignment horizontal="center"/>
    </xf>
    <xf numFmtId="0" fontId="0" fillId="0" borderId="2" xfId="0" applyBorder="1" applyProtection="1"/>
    <xf numFmtId="3" fontId="0" fillId="0" borderId="2" xfId="0" applyNumberFormat="1" applyBorder="1" applyProtection="1"/>
    <xf numFmtId="4" fontId="0" fillId="0" borderId="12" xfId="0" applyNumberFormat="1" applyBorder="1" applyProtection="1"/>
    <xf numFmtId="4" fontId="3" fillId="3" borderId="12" xfId="0" applyNumberFormat="1" applyFont="1" applyFill="1" applyBorder="1" applyProtection="1"/>
    <xf numFmtId="10" fontId="5" fillId="3" borderId="12" xfId="0" applyNumberFormat="1" applyFont="1" applyFill="1" applyBorder="1" applyProtection="1"/>
    <xf numFmtId="4" fontId="0" fillId="0" borderId="6" xfId="0" applyNumberFormat="1" applyBorder="1" applyProtection="1"/>
    <xf numFmtId="4" fontId="3" fillId="3" borderId="6" xfId="0" applyNumberFormat="1" applyFont="1" applyFill="1" applyBorder="1" applyProtection="1"/>
    <xf numFmtId="10" fontId="5" fillId="3" borderId="6" xfId="0" applyNumberFormat="1" applyFont="1" applyFill="1" applyBorder="1" applyProtection="1"/>
    <xf numFmtId="4" fontId="0" fillId="0" borderId="8" xfId="0" applyNumberFormat="1" applyBorder="1" applyProtection="1"/>
    <xf numFmtId="4" fontId="3" fillId="3" borderId="8" xfId="0" applyNumberFormat="1" applyFont="1" applyFill="1" applyBorder="1" applyProtection="1"/>
    <xf numFmtId="10" fontId="5" fillId="3" borderId="8" xfId="0" applyNumberFormat="1" applyFont="1" applyFill="1" applyBorder="1" applyProtection="1"/>
    <xf numFmtId="0" fontId="0" fillId="0" borderId="2" xfId="0" applyBorder="1" applyAlignment="1" applyProtection="1"/>
    <xf numFmtId="3" fontId="3" fillId="3" borderId="2" xfId="0" applyNumberFormat="1" applyFont="1" applyFill="1" applyBorder="1" applyProtection="1"/>
    <xf numFmtId="10" fontId="5" fillId="3" borderId="2" xfId="0" applyNumberFormat="1" applyFont="1" applyFill="1" applyBorder="1" applyProtection="1"/>
    <xf numFmtId="3" fontId="0" fillId="0" borderId="2" xfId="0" applyNumberFormat="1" applyFont="1" applyBorder="1" applyProtection="1"/>
    <xf numFmtId="3" fontId="3" fillId="8" borderId="15" xfId="0" applyNumberFormat="1" applyFont="1" applyFill="1" applyBorder="1" applyProtection="1"/>
    <xf numFmtId="4" fontId="3" fillId="8" borderId="16" xfId="0" applyNumberFormat="1" applyFont="1" applyFill="1" applyBorder="1" applyProtection="1"/>
    <xf numFmtId="4" fontId="6" fillId="0" borderId="8" xfId="0" applyNumberFormat="1" applyFont="1" applyBorder="1" applyProtection="1"/>
    <xf numFmtId="0" fontId="0" fillId="0" borderId="0" xfId="0" applyBorder="1" applyProtection="1"/>
    <xf numFmtId="4" fontId="7" fillId="8" borderId="16" xfId="0" applyNumberFormat="1" applyFont="1" applyFill="1" applyBorder="1" applyProtection="1"/>
    <xf numFmtId="4" fontId="3" fillId="3" borderId="9" xfId="0" applyNumberFormat="1" applyFont="1" applyFill="1" applyBorder="1" applyProtection="1"/>
    <xf numFmtId="3" fontId="3" fillId="6" borderId="13" xfId="0" applyNumberFormat="1" applyFont="1" applyFill="1" applyBorder="1" applyProtection="1"/>
    <xf numFmtId="4" fontId="3" fillId="6" borderId="17" xfId="0" applyNumberFormat="1" applyFont="1" applyFill="1" applyBorder="1" applyProtection="1"/>
    <xf numFmtId="4" fontId="3" fillId="5" borderId="18" xfId="0" applyNumberFormat="1" applyFont="1" applyFill="1" applyBorder="1" applyProtection="1"/>
    <xf numFmtId="10" fontId="5" fillId="6" borderId="19" xfId="0" applyNumberFormat="1" applyFont="1" applyFill="1" applyBorder="1" applyProtection="1"/>
    <xf numFmtId="4" fontId="3" fillId="3" borderId="2" xfId="0" applyNumberFormat="1" applyFont="1" applyFill="1" applyBorder="1" applyAlignment="1" applyProtection="1">
      <alignment horizontal="center"/>
    </xf>
    <xf numFmtId="0" fontId="0" fillId="0" borderId="0" xfId="0" applyFill="1" applyBorder="1" applyProtection="1"/>
    <xf numFmtId="4" fontId="3" fillId="2" borderId="2" xfId="0" applyNumberFormat="1" applyFont="1" applyFill="1" applyBorder="1" applyAlignment="1" applyProtection="1">
      <alignment horizontal="center" vertical="center"/>
    </xf>
    <xf numFmtId="3" fontId="0" fillId="0" borderId="0" xfId="0" applyNumberFormat="1" applyBorder="1" applyProtection="1"/>
    <xf numFmtId="3" fontId="3" fillId="0" borderId="0" xfId="0" applyNumberFormat="1" applyFont="1" applyBorder="1" applyProtection="1"/>
    <xf numFmtId="10" fontId="5" fillId="0" borderId="0" xfId="0" applyNumberFormat="1" applyFont="1" applyBorder="1" applyProtection="1"/>
    <xf numFmtId="0" fontId="3" fillId="0" borderId="0" xfId="0" applyFont="1" applyBorder="1" applyProtection="1"/>
    <xf numFmtId="0" fontId="3" fillId="3" borderId="2" xfId="0" applyFont="1" applyFill="1" applyBorder="1" applyAlignment="1" applyProtection="1">
      <alignment horizontal="center" vertical="center"/>
    </xf>
    <xf numFmtId="164" fontId="3" fillId="3" borderId="2" xfId="0" applyNumberFormat="1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left" vertical="center"/>
    </xf>
    <xf numFmtId="164" fontId="3" fillId="3" borderId="12" xfId="0" applyNumberFormat="1" applyFont="1" applyFill="1" applyBorder="1" applyAlignment="1" applyProtection="1">
      <alignment horizontal="left" vertical="center"/>
    </xf>
    <xf numFmtId="4" fontId="0" fillId="3" borderId="12" xfId="0" applyNumberFormat="1" applyFill="1" applyBorder="1" applyAlignment="1" applyProtection="1">
      <alignment vertical="center"/>
    </xf>
    <xf numFmtId="164" fontId="0" fillId="3" borderId="5" xfId="0" applyNumberFormat="1" applyFont="1" applyFill="1" applyBorder="1" applyAlignment="1" applyProtection="1">
      <alignment horizontal="left" vertical="center"/>
    </xf>
    <xf numFmtId="4" fontId="9" fillId="3" borderId="5" xfId="0" applyNumberFormat="1" applyFont="1" applyFill="1" applyBorder="1" applyAlignment="1" applyProtection="1">
      <alignment vertical="center"/>
    </xf>
    <xf numFmtId="4" fontId="9" fillId="3" borderId="8" xfId="0" applyNumberFormat="1" applyFont="1" applyFill="1" applyBorder="1" applyAlignment="1" applyProtection="1">
      <alignment vertical="center"/>
    </xf>
    <xf numFmtId="164" fontId="3" fillId="3" borderId="2" xfId="0" applyNumberFormat="1" applyFont="1" applyFill="1" applyBorder="1" applyAlignment="1" applyProtection="1">
      <alignment horizontal="left" vertical="center"/>
    </xf>
    <xf numFmtId="4" fontId="0" fillId="3" borderId="2" xfId="0" applyNumberFormat="1" applyFill="1" applyBorder="1" applyAlignment="1" applyProtection="1">
      <alignment vertical="center"/>
    </xf>
    <xf numFmtId="4" fontId="3" fillId="3" borderId="2" xfId="0" applyNumberFormat="1" applyFont="1" applyFill="1" applyBorder="1" applyAlignment="1" applyProtection="1">
      <alignment vertical="center"/>
    </xf>
    <xf numFmtId="4" fontId="3" fillId="6" borderId="2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4" fontId="0" fillId="0" borderId="0" xfId="0" applyNumberFormat="1" applyBorder="1" applyAlignment="1" applyProtection="1">
      <alignment vertical="center"/>
    </xf>
    <xf numFmtId="4" fontId="3" fillId="0" borderId="0" xfId="0" applyNumberFormat="1" applyFont="1" applyBorder="1" applyAlignment="1" applyProtection="1">
      <alignment vertical="center"/>
    </xf>
    <xf numFmtId="164" fontId="0" fillId="3" borderId="8" xfId="0" applyNumberFormat="1" applyFont="1" applyFill="1" applyBorder="1" applyAlignment="1" applyProtection="1">
      <alignment horizontal="left" vertical="center"/>
    </xf>
    <xf numFmtId="164" fontId="9" fillId="0" borderId="12" xfId="0" applyNumberFormat="1" applyFont="1" applyBorder="1" applyAlignment="1" applyProtection="1">
      <alignment horizontal="left" vertical="center"/>
    </xf>
    <xf numFmtId="4" fontId="9" fillId="0" borderId="22" xfId="0" applyNumberFormat="1" applyFont="1" applyBorder="1" applyAlignment="1" applyProtection="1">
      <alignment vertical="center"/>
    </xf>
    <xf numFmtId="164" fontId="9" fillId="0" borderId="3" xfId="0" applyNumberFormat="1" applyFont="1" applyBorder="1" applyAlignment="1" applyProtection="1">
      <alignment horizontal="left" vertical="center"/>
    </xf>
    <xf numFmtId="164" fontId="9" fillId="0" borderId="21" xfId="0" applyNumberFormat="1" applyFont="1" applyBorder="1" applyAlignment="1" applyProtection="1">
      <alignment horizontal="left" vertical="center"/>
    </xf>
    <xf numFmtId="164" fontId="9" fillId="0" borderId="2" xfId="0" applyNumberFormat="1" applyFont="1" applyBorder="1" applyAlignment="1" applyProtection="1">
      <alignment horizontal="left" vertical="center"/>
    </xf>
    <xf numFmtId="4" fontId="9" fillId="0" borderId="6" xfId="0" applyNumberFormat="1" applyFont="1" applyBorder="1" applyAlignment="1" applyProtection="1">
      <alignment vertical="center"/>
    </xf>
    <xf numFmtId="164" fontId="9" fillId="0" borderId="8" xfId="0" applyNumberFormat="1" applyFont="1" applyBorder="1" applyAlignment="1" applyProtection="1">
      <alignment horizontal="left" vertical="center"/>
    </xf>
    <xf numFmtId="4" fontId="9" fillId="0" borderId="8" xfId="0" applyNumberFormat="1" applyFont="1" applyBorder="1" applyAlignment="1" applyProtection="1">
      <alignment vertical="center"/>
    </xf>
    <xf numFmtId="4" fontId="0" fillId="3" borderId="2" xfId="0" applyNumberFormat="1" applyFont="1" applyFill="1" applyBorder="1" applyAlignment="1" applyProtection="1">
      <alignment vertical="center"/>
    </xf>
    <xf numFmtId="164" fontId="0" fillId="0" borderId="2" xfId="0" applyNumberFormat="1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/>
    </xf>
    <xf numFmtId="4" fontId="9" fillId="0" borderId="5" xfId="0" applyNumberFormat="1" applyFont="1" applyBorder="1" applyAlignment="1" applyProtection="1">
      <alignment vertical="center"/>
    </xf>
    <xf numFmtId="164" fontId="3" fillId="6" borderId="2" xfId="0" applyNumberFormat="1" applyFont="1" applyFill="1" applyBorder="1" applyAlignment="1" applyProtection="1">
      <alignment horizontal="left" vertical="center"/>
    </xf>
    <xf numFmtId="4" fontId="0" fillId="0" borderId="2" xfId="0" applyNumberFormat="1" applyBorder="1" applyAlignment="1" applyProtection="1">
      <alignment vertical="center"/>
    </xf>
    <xf numFmtId="165" fontId="3" fillId="2" borderId="2" xfId="0" applyNumberFormat="1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>
      <alignment horizontal="left"/>
    </xf>
    <xf numFmtId="3" fontId="1" fillId="0" borderId="3" xfId="0" applyNumberFormat="1" applyFont="1" applyBorder="1" applyAlignment="1" applyProtection="1">
      <alignment horizontal="center"/>
    </xf>
    <xf numFmtId="3" fontId="1" fillId="0" borderId="20" xfId="0" applyNumberFormat="1" applyFont="1" applyBorder="1" applyAlignment="1" applyProtection="1">
      <alignment horizontal="center"/>
    </xf>
    <xf numFmtId="3" fontId="1" fillId="0" borderId="21" xfId="0" applyNumberFormat="1" applyFont="1" applyBorder="1" applyAlignment="1" applyProtection="1">
      <alignment horizontal="center"/>
    </xf>
    <xf numFmtId="4" fontId="0" fillId="0" borderId="0" xfId="0" applyNumberFormat="1"/>
    <xf numFmtId="4" fontId="0" fillId="3" borderId="3" xfId="0" applyNumberFormat="1" applyFill="1" applyBorder="1" applyAlignment="1" applyProtection="1">
      <alignment vertical="center"/>
    </xf>
    <xf numFmtId="4" fontId="9" fillId="3" borderId="10" xfId="0" applyNumberFormat="1" applyFont="1" applyFill="1" applyBorder="1" applyAlignment="1" applyProtection="1">
      <alignment vertical="center"/>
    </xf>
    <xf numFmtId="164" fontId="3" fillId="3" borderId="11" xfId="0" applyNumberFormat="1" applyFont="1" applyFill="1" applyBorder="1" applyAlignment="1" applyProtection="1">
      <alignment horizontal="left" vertical="center"/>
    </xf>
    <xf numFmtId="4" fontId="0" fillId="3" borderId="10" xfId="0" applyNumberFormat="1" applyFill="1" applyBorder="1" applyAlignment="1" applyProtection="1">
      <alignment vertical="center"/>
    </xf>
    <xf numFmtId="4" fontId="3" fillId="9" borderId="2" xfId="0" applyNumberFormat="1" applyFont="1" applyFill="1" applyBorder="1" applyAlignment="1" applyProtection="1">
      <alignment vertical="center"/>
    </xf>
    <xf numFmtId="4" fontId="3" fillId="10" borderId="2" xfId="0" applyNumberFormat="1" applyFont="1" applyFill="1" applyBorder="1" applyAlignment="1" applyProtection="1">
      <alignment vertical="center"/>
    </xf>
    <xf numFmtId="164" fontId="3" fillId="0" borderId="2" xfId="0" applyNumberFormat="1" applyFont="1" applyBorder="1" applyAlignment="1" applyProtection="1">
      <alignment horizontal="center" vertical="center"/>
    </xf>
    <xf numFmtId="164" fontId="3" fillId="0" borderId="12" xfId="0" applyNumberFormat="1" applyFont="1" applyBorder="1" applyAlignment="1" applyProtection="1">
      <alignment horizontal="center" vertical="center"/>
    </xf>
    <xf numFmtId="4" fontId="0" fillId="9" borderId="10" xfId="0" applyNumberForma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0</xdr:row>
          <xdr:rowOff>0</xdr:rowOff>
        </xdr:from>
        <xdr:to>
          <xdr:col>4</xdr:col>
          <xdr:colOff>266700</xdr:colOff>
          <xdr:row>1</xdr:row>
          <xdr:rowOff>66675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936628E2-6081-4462-AD53-638C010C86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ES" sz="800" b="1" i="0" u="none" strike="noStrike" baseline="0">
                  <a:solidFill>
                    <a:srgbClr val="FFFFFF"/>
                  </a:solidFill>
                  <a:latin typeface="Verdana"/>
                  <a:ea typeface="Verdana"/>
                </a:rPr>
                <a:t>Índice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artin\Downloads\Pla-economic-Financer-Simple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AJUSTAMENTS"/>
      <sheetName val="FULL AUXILIAR"/>
      <sheetName val="CONTROLS"/>
      <sheetName val="DADES"/>
      <sheetName val="Introducció dades"/>
      <sheetName val="INVERSIONS"/>
      <sheetName val="FINANÇAMENT"/>
      <sheetName val="LEASING"/>
      <sheetName val="MERCADERIES"/>
      <sheetName val="PRÉSTECS"/>
      <sheetName val="SERVEIS"/>
      <sheetName val="INGRESSOS _ COMPRES"/>
      <sheetName val="PROMOTORS"/>
      <sheetName val="PERSONAL"/>
      <sheetName val="TRIBUTS"/>
      <sheetName val="VARIABLES"/>
      <sheetName val="TRESORERIA"/>
      <sheetName val="Fiscalitat"/>
      <sheetName val="Pla inversions i finançament"/>
      <sheetName val="Resultats anuals"/>
      <sheetName val="Resultats per mesos"/>
      <sheetName val="Pla de tresoreria"/>
      <sheetName val="Necessitats de finançament"/>
      <sheetName val="Tresoreria per mesos"/>
      <sheetName val="Balanç de situació"/>
      <sheetName val="Càlcul del punt d_equilibri"/>
      <sheetName val="Punt d_equilibri"/>
      <sheetName val="Anàlisi bàsica"/>
      <sheetName val="Anàlisi creuada"/>
      <sheetName val="Ràtios"/>
    </sheetNames>
    <sheetDataSet>
      <sheetData sheetId="0"/>
      <sheetData sheetId="1"/>
      <sheetData sheetId="2"/>
      <sheetData sheetId="3"/>
      <sheetData sheetId="4"/>
      <sheetData sheetId="5">
        <row r="11">
          <cell r="C11">
            <v>0</v>
          </cell>
        </row>
        <row r="127">
          <cell r="C127" t="str">
            <v>PRIMER ANY</v>
          </cell>
          <cell r="D127" t="str">
            <v>SEGON ANY</v>
          </cell>
          <cell r="E127" t="str">
            <v>TERCER ANY</v>
          </cell>
        </row>
        <row r="128">
          <cell r="B128" t="str">
            <v>Recursos propis</v>
          </cell>
        </row>
        <row r="129">
          <cell r="B129" t="str">
            <v>CAPITAL SOCIAL</v>
          </cell>
        </row>
        <row r="130">
          <cell r="B130" t="str">
            <v>Aportacions dels socis</v>
          </cell>
        </row>
        <row r="131">
          <cell r="B131" t="str">
            <v>Crèdits o préstecs</v>
          </cell>
        </row>
        <row r="132">
          <cell r="B132" t="str">
            <v>Capitalització</v>
          </cell>
        </row>
        <row r="133">
          <cell r="B133" t="str">
            <v>Subvenció</v>
          </cell>
        </row>
      </sheetData>
      <sheetData sheetId="6">
        <row r="10">
          <cell r="H10">
            <v>0</v>
          </cell>
        </row>
        <row r="28">
          <cell r="Z28">
            <v>0</v>
          </cell>
        </row>
        <row r="30">
          <cell r="Z30">
            <v>0</v>
          </cell>
        </row>
        <row r="32">
          <cell r="Z32">
            <v>0</v>
          </cell>
        </row>
        <row r="33">
          <cell r="Z33">
            <v>0</v>
          </cell>
        </row>
        <row r="35">
          <cell r="Z35">
            <v>0</v>
          </cell>
        </row>
        <row r="38">
          <cell r="Z38">
            <v>0</v>
          </cell>
        </row>
        <row r="39">
          <cell r="Z39">
            <v>0</v>
          </cell>
        </row>
        <row r="41">
          <cell r="Z41">
            <v>0</v>
          </cell>
        </row>
        <row r="43">
          <cell r="Z43">
            <v>0</v>
          </cell>
        </row>
        <row r="44">
          <cell r="Z44">
            <v>0</v>
          </cell>
        </row>
        <row r="53">
          <cell r="Z53">
            <v>0</v>
          </cell>
        </row>
        <row r="54">
          <cell r="Z54">
            <v>0</v>
          </cell>
        </row>
        <row r="55">
          <cell r="Z55">
            <v>0</v>
          </cell>
        </row>
        <row r="57">
          <cell r="Z57">
            <v>0</v>
          </cell>
        </row>
        <row r="58">
          <cell r="Z58">
            <v>0</v>
          </cell>
        </row>
        <row r="59">
          <cell r="Z59">
            <v>0</v>
          </cell>
        </row>
        <row r="60">
          <cell r="Z60">
            <v>0</v>
          </cell>
        </row>
        <row r="63">
          <cell r="Z63">
            <v>0</v>
          </cell>
        </row>
        <row r="64">
          <cell r="Z64">
            <v>0</v>
          </cell>
        </row>
        <row r="65">
          <cell r="Z65">
            <v>0</v>
          </cell>
        </row>
        <row r="66">
          <cell r="Z66">
            <v>0</v>
          </cell>
        </row>
        <row r="68">
          <cell r="Z68">
            <v>0</v>
          </cell>
        </row>
        <row r="69">
          <cell r="Z69">
            <v>0</v>
          </cell>
        </row>
        <row r="78">
          <cell r="A78" t="str">
            <v>Propietat industrial (patents i marques)</v>
          </cell>
          <cell r="Z78">
            <v>0</v>
          </cell>
        </row>
        <row r="79">
          <cell r="A79" t="str">
            <v>Drets de traspàs</v>
          </cell>
          <cell r="Z79">
            <v>0</v>
          </cell>
        </row>
        <row r="80">
          <cell r="A80" t="str">
            <v>Aplicacions informàtiques</v>
          </cell>
          <cell r="Z80">
            <v>0</v>
          </cell>
        </row>
        <row r="81">
          <cell r="A81" t="str">
            <v>INVERSIONS MATERIALS</v>
          </cell>
        </row>
        <row r="82">
          <cell r="A82" t="str">
            <v>Terrenys</v>
          </cell>
          <cell r="Z82">
            <v>0</v>
          </cell>
        </row>
        <row r="83">
          <cell r="A83" t="str">
            <v>Construccions</v>
          </cell>
          <cell r="Z83">
            <v>0</v>
          </cell>
        </row>
        <row r="84">
          <cell r="A84" t="str">
            <v>Maquinària</v>
          </cell>
          <cell r="Z84">
            <v>0</v>
          </cell>
        </row>
        <row r="85">
          <cell r="A85" t="str">
            <v>Altres instal·lacions</v>
          </cell>
          <cell r="Z85">
            <v>0</v>
          </cell>
        </row>
        <row r="88">
          <cell r="A88" t="str">
            <v>Mobiliari</v>
          </cell>
          <cell r="Z88">
            <v>0</v>
          </cell>
        </row>
        <row r="89">
          <cell r="A89" t="str">
            <v>Equips processos informació</v>
          </cell>
          <cell r="Z89">
            <v>0</v>
          </cell>
        </row>
        <row r="90">
          <cell r="A90" t="str">
            <v>Elements de transport</v>
          </cell>
          <cell r="Z90">
            <v>0</v>
          </cell>
        </row>
        <row r="91">
          <cell r="A91" t="str">
            <v>Altre immobilitzat material</v>
          </cell>
          <cell r="Z91">
            <v>0</v>
          </cell>
        </row>
        <row r="92">
          <cell r="A92" t="str">
            <v>FIANCES I DIPÒSITS A LLARG TERMINI</v>
          </cell>
        </row>
        <row r="93">
          <cell r="A93" t="str">
            <v>Fiances a llarg termini</v>
          </cell>
          <cell r="Z93">
            <v>0</v>
          </cell>
        </row>
        <row r="94">
          <cell r="A94" t="str">
            <v>Dipòsits a llarg termini</v>
          </cell>
          <cell r="Z94">
            <v>0</v>
          </cell>
        </row>
      </sheetData>
      <sheetData sheetId="7">
        <row r="8">
          <cell r="C8">
            <v>0</v>
          </cell>
          <cell r="D8">
            <v>0</v>
          </cell>
        </row>
        <row r="9">
          <cell r="B9">
            <v>0</v>
          </cell>
          <cell r="C9">
            <v>0</v>
          </cell>
          <cell r="D9">
            <v>0</v>
          </cell>
        </row>
        <row r="10">
          <cell r="B10">
            <v>0</v>
          </cell>
          <cell r="C10">
            <v>0</v>
          </cell>
          <cell r="D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6">
          <cell r="B16" t="str">
            <v>DESEMBRE</v>
          </cell>
          <cell r="D16" t="str">
            <v>DESEMBRE</v>
          </cell>
        </row>
      </sheetData>
      <sheetData sheetId="8"/>
      <sheetData sheetId="9">
        <row r="17">
          <cell r="B17" t="str">
            <v>NO</v>
          </cell>
        </row>
        <row r="21">
          <cell r="CU21">
            <v>0</v>
          </cell>
        </row>
        <row r="23"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</row>
        <row r="91"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0</v>
          </cell>
        </row>
        <row r="12">
          <cell r="B12" t="str">
            <v>GENER</v>
          </cell>
          <cell r="C12" t="str">
            <v>FEBRER</v>
          </cell>
          <cell r="D12" t="str">
            <v>MARÇ</v>
          </cell>
          <cell r="E12" t="str">
            <v>ABRIL</v>
          </cell>
          <cell r="F12" t="str">
            <v>MAIG</v>
          </cell>
          <cell r="G12" t="str">
            <v>JUNY</v>
          </cell>
          <cell r="H12" t="str">
            <v>JULIOL</v>
          </cell>
          <cell r="I12" t="str">
            <v>AGOST</v>
          </cell>
          <cell r="J12" t="str">
            <v>SETEMBRE</v>
          </cell>
          <cell r="K12" t="str">
            <v>OCTUBRE</v>
          </cell>
          <cell r="L12" t="str">
            <v>NOVEMBRE</v>
          </cell>
          <cell r="M12" t="str">
            <v>DESEMBRE</v>
          </cell>
        </row>
        <row r="72">
          <cell r="B72">
            <v>0</v>
          </cell>
        </row>
      </sheetData>
      <sheetData sheetId="17">
        <row r="9">
          <cell r="C9" t="str">
            <v>MESOS</v>
          </cell>
        </row>
        <row r="10">
          <cell r="C10" t="str">
            <v>GENER</v>
          </cell>
          <cell r="D10" t="str">
            <v>FEBRER</v>
          </cell>
          <cell r="E10" t="str">
            <v>MARÇ</v>
          </cell>
          <cell r="F10" t="str">
            <v>ABRIL</v>
          </cell>
          <cell r="G10" t="str">
            <v>MAIG</v>
          </cell>
          <cell r="H10" t="str">
            <v>JUNY</v>
          </cell>
          <cell r="I10" t="str">
            <v>JULIOL</v>
          </cell>
          <cell r="J10" t="str">
            <v>AGOST</v>
          </cell>
          <cell r="K10" t="str">
            <v>SETEMBRE</v>
          </cell>
          <cell r="L10" t="str">
            <v>OCTUBRE</v>
          </cell>
          <cell r="M10" t="str">
            <v>NOVEMBRE</v>
          </cell>
          <cell r="N10" t="str">
            <v>DESEMBRE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9">
          <cell r="A49" t="e">
            <v>#N/A</v>
          </cell>
        </row>
        <row r="51">
          <cell r="C51">
            <v>0</v>
          </cell>
          <cell r="D51">
            <v>0</v>
          </cell>
          <cell r="E51">
            <v>0</v>
          </cell>
          <cell r="G51">
            <v>0</v>
          </cell>
          <cell r="H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1">
          <cell r="A101" t="str">
            <v>IVA COBRAT</v>
          </cell>
        </row>
        <row r="104">
          <cell r="C104">
            <v>0</v>
          </cell>
        </row>
      </sheetData>
      <sheetData sheetId="18"/>
      <sheetData sheetId="19"/>
      <sheetData sheetId="20">
        <row r="5">
          <cell r="A5" t="str">
            <v>INGRESSOS</v>
          </cell>
        </row>
        <row r="6">
          <cell r="A6" t="str">
            <v>Vendes/Prestació de serveis</v>
          </cell>
        </row>
        <row r="7">
          <cell r="A7" t="str">
            <v>Subvencions a l'explotació</v>
          </cell>
        </row>
        <row r="8">
          <cell r="A8" t="str">
            <v>Altres ingressos</v>
          </cell>
        </row>
        <row r="9">
          <cell r="A9" t="str">
            <v>Ingressos financers</v>
          </cell>
        </row>
        <row r="10">
          <cell r="A10" t="str">
            <v>TOTAL INGRESSOS</v>
          </cell>
        </row>
        <row r="11">
          <cell r="A11" t="str">
            <v>DESPESES</v>
          </cell>
        </row>
        <row r="12">
          <cell r="A12" t="str">
            <v>Compres/Treballs d'altres empreses</v>
          </cell>
        </row>
        <row r="13">
          <cell r="A13" t="str">
            <v>Variació d'existències</v>
          </cell>
        </row>
        <row r="15">
          <cell r="A15" t="str">
            <v>Serveis externs</v>
          </cell>
        </row>
        <row r="16">
          <cell r="A16" t="str">
            <v>Despeses de personal</v>
          </cell>
        </row>
        <row r="18">
          <cell r="A18" t="str">
            <v>Amortitzacions</v>
          </cell>
        </row>
        <row r="19">
          <cell r="A19" t="str">
            <v>Provisions</v>
          </cell>
        </row>
        <row r="21">
          <cell r="A21" t="str">
            <v>Despeses financeres</v>
          </cell>
        </row>
        <row r="23">
          <cell r="A23" t="str">
            <v>Tributs</v>
          </cell>
        </row>
        <row r="24">
          <cell r="A24" t="str">
            <v>RESULTAT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F2E4A-EC2D-41F2-A878-8B460F83237C}">
  <dimension ref="A1:D35"/>
  <sheetViews>
    <sheetView tabSelected="1" workbookViewId="0">
      <selection activeCell="E49" sqref="E49"/>
    </sheetView>
  </sheetViews>
  <sheetFormatPr defaultRowHeight="15" x14ac:dyDescent="0.25"/>
  <cols>
    <col min="1" max="1" width="37.28515625" bestFit="1" customWidth="1"/>
    <col min="2" max="2" width="12.42578125" bestFit="1" customWidth="1"/>
    <col min="3" max="3" width="11.85546875" bestFit="1" customWidth="1"/>
    <col min="4" max="4" width="12.5703125" bestFit="1" customWidth="1"/>
  </cols>
  <sheetData>
    <row r="1" spans="1:4" ht="15.75" x14ac:dyDescent="0.25">
      <c r="A1" s="1"/>
      <c r="B1" s="2" t="s">
        <v>0</v>
      </c>
      <c r="C1" s="2" t="s">
        <v>1</v>
      </c>
      <c r="D1" s="2" t="s">
        <v>2</v>
      </c>
    </row>
    <row r="2" spans="1:4" x14ac:dyDescent="0.25">
      <c r="A2" s="3" t="s">
        <v>3</v>
      </c>
      <c r="B2" s="4">
        <v>0</v>
      </c>
      <c r="C2" s="4">
        <f>SUM(C3:C5)</f>
        <v>0</v>
      </c>
      <c r="D2" s="4">
        <f>SUM(D3:D5)</f>
        <v>0</v>
      </c>
    </row>
    <row r="3" spans="1:4" x14ac:dyDescent="0.25">
      <c r="A3" s="5" t="str">
        <f>[1]INVERSIONS!A78</f>
        <v>Propietat industrial (patents i marques)</v>
      </c>
      <c r="B3" s="6">
        <f>[1]INVERSIONS!Z28</f>
        <v>0</v>
      </c>
      <c r="C3" s="6">
        <f>[1]INVERSIONS!Z53</f>
        <v>0</v>
      </c>
      <c r="D3" s="6">
        <f>[1]INVERSIONS!Z78</f>
        <v>0</v>
      </c>
    </row>
    <row r="4" spans="1:4" x14ac:dyDescent="0.25">
      <c r="A4" s="5" t="str">
        <f>[1]INVERSIONS!A79</f>
        <v>Drets de traspàs</v>
      </c>
      <c r="B4" s="7">
        <v>0</v>
      </c>
      <c r="C4" s="7">
        <f>[1]INVERSIONS!Z54</f>
        <v>0</v>
      </c>
      <c r="D4" s="7">
        <f>[1]INVERSIONS!Z79</f>
        <v>0</v>
      </c>
    </row>
    <row r="5" spans="1:4" x14ac:dyDescent="0.25">
      <c r="A5" s="5" t="str">
        <f>[1]INVERSIONS!A80</f>
        <v>Aplicacions informàtiques</v>
      </c>
      <c r="B5" s="7">
        <f>[1]INVERSIONS!Z30</f>
        <v>0</v>
      </c>
      <c r="C5" s="7">
        <f>[1]INVERSIONS!Z55</f>
        <v>0</v>
      </c>
      <c r="D5" s="7">
        <f>[1]INVERSIONS!Z80</f>
        <v>0</v>
      </c>
    </row>
    <row r="6" spans="1:4" x14ac:dyDescent="0.25">
      <c r="A6" s="3" t="str">
        <f>[1]INVERSIONS!A81</f>
        <v>INVERSIONS MATERIALS</v>
      </c>
      <c r="B6" s="4">
        <v>0</v>
      </c>
      <c r="C6" s="4">
        <f>SUM(C7:C14)</f>
        <v>0</v>
      </c>
      <c r="D6" s="4">
        <f>SUM(D7:D14)</f>
        <v>0</v>
      </c>
    </row>
    <row r="7" spans="1:4" x14ac:dyDescent="0.25">
      <c r="A7" s="5" t="str">
        <f>[1]INVERSIONS!A82</f>
        <v>Terrenys</v>
      </c>
      <c r="B7" s="6">
        <f>[1]INVERSIONS!Z32</f>
        <v>0</v>
      </c>
      <c r="C7" s="6">
        <f>[1]INVERSIONS!Z57</f>
        <v>0</v>
      </c>
      <c r="D7" s="6">
        <f>[1]INVERSIONS!Z82</f>
        <v>0</v>
      </c>
    </row>
    <row r="8" spans="1:4" x14ac:dyDescent="0.25">
      <c r="A8" s="5" t="str">
        <f>[1]INVERSIONS!A83</f>
        <v>Construccions</v>
      </c>
      <c r="B8" s="7">
        <f>[1]INVERSIONS!Z33</f>
        <v>0</v>
      </c>
      <c r="C8" s="7">
        <f>[1]INVERSIONS!Z58</f>
        <v>0</v>
      </c>
      <c r="D8" s="7">
        <f>[1]INVERSIONS!Z83</f>
        <v>0</v>
      </c>
    </row>
    <row r="9" spans="1:4" x14ac:dyDescent="0.25">
      <c r="A9" s="8" t="str">
        <f>[1]INVERSIONS!A84</f>
        <v>Maquinària</v>
      </c>
      <c r="B9" s="7">
        <v>7</v>
      </c>
      <c r="C9" s="7">
        <f>[1]INVERSIONS!Z59</f>
        <v>0</v>
      </c>
      <c r="D9" s="7">
        <f>[1]INVERSIONS!Z84</f>
        <v>0</v>
      </c>
    </row>
    <row r="10" spans="1:4" x14ac:dyDescent="0.25">
      <c r="A10" s="5" t="str">
        <f>[1]INVERSIONS!A85</f>
        <v>Altres instal·lacions</v>
      </c>
      <c r="B10" s="7">
        <f>[1]INVERSIONS!Z35</f>
        <v>0</v>
      </c>
      <c r="C10" s="7">
        <f>[1]INVERSIONS!Z60</f>
        <v>0</v>
      </c>
      <c r="D10" s="7">
        <f>[1]INVERSIONS!Z85</f>
        <v>0</v>
      </c>
    </row>
    <row r="11" spans="1:4" x14ac:dyDescent="0.25">
      <c r="A11" s="5" t="str">
        <f>[1]INVERSIONS!A88</f>
        <v>Mobiliari</v>
      </c>
      <c r="B11" s="7">
        <f>[1]INVERSIONS!Z38</f>
        <v>0</v>
      </c>
      <c r="C11" s="7">
        <f>[1]INVERSIONS!Z63</f>
        <v>0</v>
      </c>
      <c r="D11" s="7">
        <f>[1]INVERSIONS!Z88</f>
        <v>0</v>
      </c>
    </row>
    <row r="12" spans="1:4" x14ac:dyDescent="0.25">
      <c r="A12" s="5" t="str">
        <f>[1]INVERSIONS!A89</f>
        <v>Equips processos informació</v>
      </c>
      <c r="B12" s="7">
        <f>[1]INVERSIONS!Z39</f>
        <v>0</v>
      </c>
      <c r="C12" s="7">
        <f>[1]INVERSIONS!Z64</f>
        <v>0</v>
      </c>
      <c r="D12" s="7">
        <f>[1]INVERSIONS!Z89</f>
        <v>0</v>
      </c>
    </row>
    <row r="13" spans="1:4" x14ac:dyDescent="0.25">
      <c r="A13" s="5" t="str">
        <f>[1]INVERSIONS!A90</f>
        <v>Elements de transport</v>
      </c>
      <c r="B13" s="7">
        <v>7</v>
      </c>
      <c r="C13" s="7">
        <f>[1]INVERSIONS!Z65</f>
        <v>0</v>
      </c>
      <c r="D13" s="7">
        <f>[1]INVERSIONS!Z90</f>
        <v>0</v>
      </c>
    </row>
    <row r="14" spans="1:4" x14ac:dyDescent="0.25">
      <c r="A14" s="9" t="str">
        <f>[1]INVERSIONS!A91</f>
        <v>Altre immobilitzat material</v>
      </c>
      <c r="B14" s="10">
        <f>[1]INVERSIONS!Z41</f>
        <v>0</v>
      </c>
      <c r="C14" s="10">
        <f>[1]INVERSIONS!Z66</f>
        <v>0</v>
      </c>
      <c r="D14" s="10">
        <f>[1]INVERSIONS!Z91</f>
        <v>0</v>
      </c>
    </row>
    <row r="15" spans="1:4" x14ac:dyDescent="0.25">
      <c r="A15" s="3" t="str">
        <f>[1]INVERSIONS!A92</f>
        <v>FIANCES I DIPÒSITS A LLARG TERMINI</v>
      </c>
      <c r="B15" s="4">
        <f>SUM(B16:B17)</f>
        <v>0</v>
      </c>
      <c r="C15" s="4">
        <f>SUM(C16:C17)</f>
        <v>0</v>
      </c>
      <c r="D15" s="4">
        <f>SUM(D16:D17)</f>
        <v>0</v>
      </c>
    </row>
    <row r="16" spans="1:4" x14ac:dyDescent="0.25">
      <c r="A16" s="5" t="str">
        <f>[1]INVERSIONS!A93</f>
        <v>Fiances a llarg termini</v>
      </c>
      <c r="B16" s="6">
        <f>[1]INVERSIONS!Z43</f>
        <v>0</v>
      </c>
      <c r="C16" s="6">
        <f>[1]INVERSIONS!Z68</f>
        <v>0</v>
      </c>
      <c r="D16" s="6">
        <f>[1]INVERSIONS!Z93</f>
        <v>0</v>
      </c>
    </row>
    <row r="17" spans="1:4" x14ac:dyDescent="0.25">
      <c r="A17" s="5" t="str">
        <f>[1]INVERSIONS!A94</f>
        <v>Dipòsits a llarg termini</v>
      </c>
      <c r="B17" s="11">
        <f>[1]INVERSIONS!Z44</f>
        <v>0</v>
      </c>
      <c r="C17" s="11">
        <f>[1]INVERSIONS!Z69</f>
        <v>0</v>
      </c>
      <c r="D17" s="11">
        <f>[1]INVERSIONS!Z94</f>
        <v>0</v>
      </c>
    </row>
    <row r="18" spans="1:4" x14ac:dyDescent="0.25">
      <c r="A18" s="12" t="s">
        <v>4</v>
      </c>
      <c r="B18" s="13">
        <f>+[1]INVERSIONS!H10</f>
        <v>0</v>
      </c>
      <c r="C18" s="14"/>
      <c r="D18" s="14"/>
    </row>
    <row r="19" spans="1:4" x14ac:dyDescent="0.25">
      <c r="A19" s="15" t="s">
        <v>5</v>
      </c>
      <c r="B19" s="16">
        <f>IF([1]MERCADERIES!B17="SI",[1]MERCADERIES!CU21,0)+'[1]Introducció dades'!C11</f>
        <v>0</v>
      </c>
      <c r="C19" s="17"/>
      <c r="D19" s="17"/>
    </row>
    <row r="20" spans="1:4" ht="15.75" thickBot="1" x14ac:dyDescent="0.3">
      <c r="A20" s="18" t="s">
        <v>6</v>
      </c>
      <c r="B20" s="19">
        <f>B33-B19-B15-B6-B2-B18</f>
        <v>0</v>
      </c>
      <c r="C20" s="20">
        <f>IF(C33-C15-C6-C2&gt;0,C33-C15-C6-C2,0)</f>
        <v>0</v>
      </c>
      <c r="D20" s="20">
        <f>IF(D33-D15-D6-D2&gt;0,D33-D15-D6-D2,0)</f>
        <v>0</v>
      </c>
    </row>
    <row r="21" spans="1:4" ht="15.75" thickBot="1" x14ac:dyDescent="0.3">
      <c r="A21" s="21" t="s">
        <v>7</v>
      </c>
      <c r="B21" s="22">
        <f>+B19+B15+B6+B2+B18+B20</f>
        <v>0</v>
      </c>
      <c r="C21" s="22">
        <f>C20+C15+C6+C2</f>
        <v>0</v>
      </c>
      <c r="D21" s="22">
        <f>D20+D15+D6+D2</f>
        <v>0</v>
      </c>
    </row>
    <row r="22" spans="1:4" x14ac:dyDescent="0.25">
      <c r="A22" s="23"/>
      <c r="B22" s="24"/>
      <c r="C22" s="24"/>
      <c r="D22" s="24"/>
    </row>
    <row r="23" spans="1:4" x14ac:dyDescent="0.25">
      <c r="A23" s="25"/>
      <c r="B23" s="26"/>
      <c r="C23" s="24"/>
      <c r="D23" s="24"/>
    </row>
    <row r="24" spans="1:4" x14ac:dyDescent="0.25">
      <c r="A24" s="25"/>
      <c r="B24" s="24"/>
      <c r="C24" s="24"/>
      <c r="D24" s="24"/>
    </row>
    <row r="25" spans="1:4" ht="15.75" x14ac:dyDescent="0.25">
      <c r="A25" s="1"/>
      <c r="B25" s="27" t="str">
        <f>+'[1]Introducció dades'!C127</f>
        <v>PRIMER ANY</v>
      </c>
      <c r="C25" s="27" t="str">
        <f>+'[1]Introducció dades'!D127</f>
        <v>SEGON ANY</v>
      </c>
      <c r="D25" s="27" t="str">
        <f>+'[1]Introducció dades'!E127</f>
        <v>TERCER ANY</v>
      </c>
    </row>
    <row r="26" spans="1:4" x14ac:dyDescent="0.25">
      <c r="A26" s="28" t="str">
        <f>+'[1]Introducció dades'!B128</f>
        <v>Recursos propis</v>
      </c>
      <c r="B26" s="4">
        <v>0</v>
      </c>
      <c r="C26" s="4">
        <f>SUM(C27:C28)</f>
        <v>0</v>
      </c>
      <c r="D26" s="4">
        <f>SUM(D27:D28)</f>
        <v>0</v>
      </c>
    </row>
    <row r="27" spans="1:4" x14ac:dyDescent="0.25">
      <c r="A27" s="29" t="str">
        <f>+'[1]Introducció dades'!B129</f>
        <v>CAPITAL SOCIAL</v>
      </c>
      <c r="B27" s="30">
        <v>0</v>
      </c>
      <c r="C27" s="31">
        <f>[1]FINANÇAMENT!C8</f>
        <v>0</v>
      </c>
      <c r="D27" s="30">
        <f>[1]FINANÇAMENT!D8</f>
        <v>0</v>
      </c>
    </row>
    <row r="28" spans="1:4" x14ac:dyDescent="0.25">
      <c r="A28" s="29" t="str">
        <f>+'[1]Introducció dades'!B130</f>
        <v>Aportacions dels socis</v>
      </c>
      <c r="B28" s="32">
        <f>[1]FINANÇAMENT!B9</f>
        <v>0</v>
      </c>
      <c r="C28" s="6">
        <f>[1]FINANÇAMENT!C9</f>
        <v>0</v>
      </c>
      <c r="D28" s="32">
        <f>[1]FINANÇAMENT!D9</f>
        <v>0</v>
      </c>
    </row>
    <row r="29" spans="1:4" x14ac:dyDescent="0.25">
      <c r="A29" s="28" t="str">
        <f>+'[1]Introducció dades'!B131</f>
        <v>Crèdits o préstecs</v>
      </c>
      <c r="B29" s="4">
        <f>[1]FINANÇAMENT!B10</f>
        <v>0</v>
      </c>
      <c r="C29" s="4">
        <f>[1]FINANÇAMENT!C10</f>
        <v>0</v>
      </c>
      <c r="D29" s="4">
        <f>[1]FINANÇAMENT!D10</f>
        <v>0</v>
      </c>
    </row>
    <row r="30" spans="1:4" x14ac:dyDescent="0.25">
      <c r="A30" s="28" t="str">
        <f>+'[1]Introducció dades'!B132</f>
        <v>Capitalització</v>
      </c>
      <c r="B30" s="4">
        <f>[1]FINANÇAMENT!B11</f>
        <v>0</v>
      </c>
      <c r="C30" s="4">
        <f>[1]FINANÇAMENT!C11</f>
        <v>0</v>
      </c>
      <c r="D30" s="4">
        <f>[1]FINANÇAMENT!D11</f>
        <v>0</v>
      </c>
    </row>
    <row r="31" spans="1:4" x14ac:dyDescent="0.25">
      <c r="A31" s="28" t="str">
        <f>+'[1]Introducció dades'!B133</f>
        <v>Subvenció</v>
      </c>
      <c r="B31" s="4">
        <f>[1]FINANÇAMENT!B12</f>
        <v>0</v>
      </c>
      <c r="C31" s="4">
        <f>[1]FINANÇAMENT!C12</f>
        <v>0</v>
      </c>
      <c r="D31" s="4">
        <f>[1]FINANÇAMENT!D12</f>
        <v>0</v>
      </c>
    </row>
    <row r="32" spans="1:4" ht="15.75" thickBot="1" x14ac:dyDescent="0.3">
      <c r="A32" s="33" t="s">
        <v>8</v>
      </c>
      <c r="B32" s="34">
        <f>[1]FINANÇAMENT!B13</f>
        <v>0</v>
      </c>
      <c r="C32" s="34">
        <f>[1]FINANÇAMENT!C13</f>
        <v>0</v>
      </c>
      <c r="D32" s="34">
        <f>[1]FINANÇAMENT!D13</f>
        <v>0</v>
      </c>
    </row>
    <row r="33" spans="1:4" ht="15.75" thickBot="1" x14ac:dyDescent="0.3">
      <c r="A33" s="21" t="s">
        <v>9</v>
      </c>
      <c r="B33" s="22">
        <f>SUM(B27:B32)</f>
        <v>0</v>
      </c>
      <c r="C33" s="22">
        <f>SUM(C27:C32)</f>
        <v>0</v>
      </c>
      <c r="D33" s="22">
        <f>SUM(D27:D32)</f>
        <v>0</v>
      </c>
    </row>
    <row r="34" spans="1:4" x14ac:dyDescent="0.25">
      <c r="A34" s="23"/>
      <c r="B34" s="24"/>
      <c r="C34" s="24"/>
      <c r="D34" s="24"/>
    </row>
    <row r="35" spans="1:4" x14ac:dyDescent="0.25">
      <c r="A35" s="23"/>
      <c r="B35" s="23"/>
      <c r="C35" s="23"/>
      <c r="D35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6A6B5-D7A0-4DA9-846D-B237E17B0AFF}">
  <dimension ref="A1:J94"/>
  <sheetViews>
    <sheetView topLeftCell="A91" workbookViewId="0">
      <selection activeCell="I99" sqref="I99"/>
    </sheetView>
  </sheetViews>
  <sheetFormatPr defaultRowHeight="15" x14ac:dyDescent="0.25"/>
  <cols>
    <col min="1" max="1" width="5.7109375" bestFit="1" customWidth="1"/>
    <col min="2" max="2" width="33.5703125" bestFit="1" customWidth="1"/>
    <col min="3" max="3" width="6.42578125" bestFit="1" customWidth="1"/>
    <col min="4" max="4" width="6.5703125" bestFit="1" customWidth="1"/>
    <col min="5" max="5" width="9" bestFit="1" customWidth="1"/>
    <col min="6" max="6" width="8.140625" bestFit="1" customWidth="1"/>
    <col min="7" max="7" width="9.42578125" bestFit="1" customWidth="1"/>
    <col min="8" max="8" width="9" bestFit="1" customWidth="1"/>
    <col min="9" max="9" width="6.85546875" bestFit="1" customWidth="1"/>
    <col min="10" max="10" width="5.28515625" bestFit="1" customWidth="1"/>
  </cols>
  <sheetData>
    <row r="1" spans="1:10" x14ac:dyDescent="0.25">
      <c r="A1" s="23"/>
      <c r="B1" s="35" t="s">
        <v>10</v>
      </c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3"/>
      <c r="B2" s="35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/>
      <c r="B3" s="23"/>
      <c r="C3" s="36" t="s">
        <v>11</v>
      </c>
      <c r="D3" s="36"/>
      <c r="E3" s="36"/>
      <c r="F3" s="36"/>
      <c r="G3" s="36"/>
      <c r="H3" s="36"/>
      <c r="I3" s="37" t="s">
        <v>12</v>
      </c>
      <c r="J3" s="37"/>
    </row>
    <row r="4" spans="1:10" x14ac:dyDescent="0.25">
      <c r="A4" s="38" t="s">
        <v>13</v>
      </c>
      <c r="B4" s="39" t="s">
        <v>14</v>
      </c>
      <c r="C4" s="40" t="str">
        <f>[1]VARIABLES!B12</f>
        <v>GENER</v>
      </c>
      <c r="D4" s="41" t="str">
        <f>[1]VARIABLES!C12</f>
        <v>FEBRER</v>
      </c>
      <c r="E4" s="41" t="str">
        <f>[1]VARIABLES!D12</f>
        <v>MARÇ</v>
      </c>
      <c r="F4" s="41" t="str">
        <f>[1]VARIABLES!E12</f>
        <v>ABRIL</v>
      </c>
      <c r="G4" s="41" t="str">
        <f>[1]VARIABLES!F12</f>
        <v>MAIG</v>
      </c>
      <c r="H4" s="41" t="str">
        <f>[1]VARIABLES!G12</f>
        <v>JUNY</v>
      </c>
      <c r="I4" s="42" t="s">
        <v>15</v>
      </c>
      <c r="J4" s="42" t="s">
        <v>16</v>
      </c>
    </row>
    <row r="5" spans="1:10" x14ac:dyDescent="0.25">
      <c r="A5" s="43"/>
      <c r="B5" s="110" t="str">
        <f>+'[1]Resultats anuals'!A5</f>
        <v>INGRESSOS</v>
      </c>
      <c r="C5" s="111"/>
      <c r="D5" s="111"/>
      <c r="E5" s="111"/>
      <c r="F5" s="111"/>
      <c r="G5" s="111"/>
      <c r="H5" s="111"/>
      <c r="I5" s="111"/>
      <c r="J5" s="112"/>
    </row>
    <row r="6" spans="1:10" x14ac:dyDescent="0.25">
      <c r="A6" s="43">
        <v>70</v>
      </c>
      <c r="B6" s="44" t="str">
        <f>+'[1]Resultats anuals'!A6</f>
        <v>Vendes/Prestació de serveis</v>
      </c>
      <c r="C6" s="45">
        <v>0</v>
      </c>
      <c r="D6" s="45">
        <v>0</v>
      </c>
      <c r="E6" s="45">
        <v>0</v>
      </c>
      <c r="F6" s="45">
        <v>0</v>
      </c>
      <c r="G6" s="45">
        <v>0</v>
      </c>
      <c r="H6" s="45">
        <v>0</v>
      </c>
      <c r="I6" s="46">
        <f>SUM(C6:H6)</f>
        <v>0</v>
      </c>
      <c r="J6" s="47">
        <f>IF(I$10=0,0,I6/$I$10)</f>
        <v>0</v>
      </c>
    </row>
    <row r="7" spans="1:10" x14ac:dyDescent="0.25">
      <c r="A7" s="43">
        <v>74</v>
      </c>
      <c r="B7" s="44" t="str">
        <f>+'[1]Resultats anuals'!A7</f>
        <v>Subvencions a l'explotació</v>
      </c>
      <c r="C7" s="48">
        <v>0</v>
      </c>
      <c r="D7" s="48">
        <f>IF(D4=[1]FINANÇAMENT!$B16,[1]FINANÇAMENT!$B$12,0)</f>
        <v>0</v>
      </c>
      <c r="E7" s="48">
        <f>IF(E4=[1]FINANÇAMENT!$B16,[1]FINANÇAMENT!$B$12,0)</f>
        <v>0</v>
      </c>
      <c r="F7" s="48">
        <v>0</v>
      </c>
      <c r="G7" s="48">
        <f>IF(G4=[1]FINANÇAMENT!$B16,[1]FINANÇAMENT!$B$12,0)</f>
        <v>0</v>
      </c>
      <c r="H7" s="48">
        <f>IF(H4=[1]FINANÇAMENT!$B16,[1]FINANÇAMENT!$B$12,0)</f>
        <v>0</v>
      </c>
      <c r="I7" s="49">
        <f>SUM(C7:H7)</f>
        <v>0</v>
      </c>
      <c r="J7" s="50">
        <f t="shared" ref="J7:J24" si="0">IF(I$10=0,0,I7/$I$10)</f>
        <v>0</v>
      </c>
    </row>
    <row r="8" spans="1:10" x14ac:dyDescent="0.25">
      <c r="A8" s="43">
        <v>75</v>
      </c>
      <c r="B8" s="44" t="str">
        <f>+'[1]Resultats anuals'!A8</f>
        <v>Altres ingressos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9">
        <f>SUM(C8:H8)</f>
        <v>0</v>
      </c>
      <c r="J8" s="50">
        <f t="shared" si="0"/>
        <v>0</v>
      </c>
    </row>
    <row r="9" spans="1:10" x14ac:dyDescent="0.25">
      <c r="A9" s="43">
        <v>76</v>
      </c>
      <c r="B9" s="44" t="str">
        <f>+'[1]Resultats anuals'!A9</f>
        <v>Ingressos financers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2">
        <f>SUM(C9:H9)</f>
        <v>0</v>
      </c>
      <c r="J9" s="53">
        <f t="shared" si="0"/>
        <v>0</v>
      </c>
    </row>
    <row r="10" spans="1:10" x14ac:dyDescent="0.25">
      <c r="A10" s="54"/>
      <c r="B10" s="55" t="str">
        <f>+'[1]Resultats anuals'!A10</f>
        <v>TOTAL INGRESSOS</v>
      </c>
      <c r="C10" s="4">
        <f t="shared" ref="C10:H10" si="1">SUM(C6:C9)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>SUM(C10:H10)</f>
        <v>0</v>
      </c>
      <c r="J10" s="56">
        <f t="shared" si="0"/>
        <v>0</v>
      </c>
    </row>
    <row r="11" spans="1:10" x14ac:dyDescent="0.25">
      <c r="A11" s="43"/>
      <c r="B11" s="110" t="str">
        <f>+'[1]Resultats anuals'!A11</f>
        <v>DESPESES</v>
      </c>
      <c r="C11" s="111"/>
      <c r="D11" s="111"/>
      <c r="E11" s="111"/>
      <c r="F11" s="111"/>
      <c r="G11" s="111"/>
      <c r="H11" s="111"/>
      <c r="I11" s="111"/>
      <c r="J11" s="112"/>
    </row>
    <row r="12" spans="1:10" x14ac:dyDescent="0.25">
      <c r="A12" s="43">
        <v>60</v>
      </c>
      <c r="B12" s="57" t="str">
        <f>+'[1]Resultats anuals'!A12</f>
        <v>Compres/Treballs d'altres empreses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6">
        <f>SUM(C12:H12)</f>
        <v>0</v>
      </c>
      <c r="J12" s="47">
        <f t="shared" si="0"/>
        <v>0</v>
      </c>
    </row>
    <row r="13" spans="1:10" x14ac:dyDescent="0.25">
      <c r="A13" s="43">
        <v>61</v>
      </c>
      <c r="B13" s="57" t="str">
        <f>+'[1]Resultats anuals'!A13</f>
        <v>Variació d'existències</v>
      </c>
      <c r="C13" s="7">
        <f>-[1]MERCADERIES!DC23</f>
        <v>0</v>
      </c>
      <c r="D13" s="7">
        <f>-[1]MERCADERIES!DD23</f>
        <v>0</v>
      </c>
      <c r="E13" s="7">
        <f>-[1]MERCADERIES!DE23</f>
        <v>0</v>
      </c>
      <c r="F13" s="7">
        <f>-[1]MERCADERIES!DF23</f>
        <v>0</v>
      </c>
      <c r="G13" s="7">
        <f>-[1]MERCADERIES!DG23</f>
        <v>0</v>
      </c>
      <c r="H13" s="7">
        <f>-[1]MERCADERIES!DH23</f>
        <v>0</v>
      </c>
      <c r="I13" s="49">
        <f>SUM(C13:H13)</f>
        <v>0</v>
      </c>
      <c r="J13" s="50">
        <f t="shared" si="0"/>
        <v>0</v>
      </c>
    </row>
    <row r="14" spans="1:10" x14ac:dyDescent="0.25">
      <c r="A14" s="43"/>
      <c r="B14" s="58" t="s">
        <v>17</v>
      </c>
      <c r="C14" s="59">
        <f t="shared" ref="C14:H14" si="2">+C10-C12-C13</f>
        <v>0</v>
      </c>
      <c r="D14" s="59">
        <f t="shared" si="2"/>
        <v>0</v>
      </c>
      <c r="E14" s="59">
        <f t="shared" si="2"/>
        <v>0</v>
      </c>
      <c r="F14" s="59">
        <f t="shared" si="2"/>
        <v>0</v>
      </c>
      <c r="G14" s="59">
        <f t="shared" si="2"/>
        <v>0</v>
      </c>
      <c r="H14" s="59">
        <f t="shared" si="2"/>
        <v>0</v>
      </c>
      <c r="I14" s="49">
        <f>SUM(C14:H14)</f>
        <v>0</v>
      </c>
      <c r="J14" s="50">
        <f t="shared" si="0"/>
        <v>0</v>
      </c>
    </row>
    <row r="15" spans="1:10" x14ac:dyDescent="0.25">
      <c r="A15" s="43">
        <v>62</v>
      </c>
      <c r="B15" s="57" t="str">
        <f>+'[1]Resultats anuals'!A15</f>
        <v>Serveis externs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9">
        <f>SUM(C15:H15)</f>
        <v>0</v>
      </c>
      <c r="J15" s="50">
        <f t="shared" si="0"/>
        <v>0</v>
      </c>
    </row>
    <row r="16" spans="1:10" x14ac:dyDescent="0.25">
      <c r="A16" s="43">
        <v>64</v>
      </c>
      <c r="B16" s="57" t="str">
        <f>+'[1]Resultats anuals'!A16</f>
        <v>Despeses de personal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9">
        <f>SUM(C16:H16)</f>
        <v>0</v>
      </c>
      <c r="J16" s="50">
        <f>IF(I$10=0,0,I16/$I$10)</f>
        <v>0</v>
      </c>
    </row>
    <row r="17" spans="1:10" x14ac:dyDescent="0.25">
      <c r="A17" s="43"/>
      <c r="B17" s="58" t="s">
        <v>18</v>
      </c>
      <c r="C17" s="59">
        <f t="shared" ref="C17:H17" si="3">+C14-C16-C15</f>
        <v>0</v>
      </c>
      <c r="D17" s="59">
        <f t="shared" si="3"/>
        <v>0</v>
      </c>
      <c r="E17" s="59">
        <f t="shared" si="3"/>
        <v>0</v>
      </c>
      <c r="F17" s="59">
        <f t="shared" si="3"/>
        <v>0</v>
      </c>
      <c r="G17" s="59">
        <f t="shared" si="3"/>
        <v>0</v>
      </c>
      <c r="H17" s="59">
        <f t="shared" si="3"/>
        <v>0</v>
      </c>
      <c r="I17" s="49">
        <f t="shared" ref="I17:I24" si="4">SUM(C17:H17)</f>
        <v>0</v>
      </c>
      <c r="J17" s="50">
        <f>IF(I$10=0,0,I17/$I$10)</f>
        <v>0</v>
      </c>
    </row>
    <row r="18" spans="1:10" x14ac:dyDescent="0.25">
      <c r="A18" s="43">
        <v>68</v>
      </c>
      <c r="B18" s="57" t="str">
        <f>+'[1]Resultats anuals'!A18</f>
        <v>Amortitzacions</v>
      </c>
      <c r="C18" s="48">
        <v>0</v>
      </c>
      <c r="D18" s="48">
        <f>C18</f>
        <v>0</v>
      </c>
      <c r="E18" s="48">
        <f>D18</f>
        <v>0</v>
      </c>
      <c r="F18" s="48">
        <f>E18</f>
        <v>0</v>
      </c>
      <c r="G18" s="48">
        <f>F18</f>
        <v>0</v>
      </c>
      <c r="H18" s="48">
        <f>G18</f>
        <v>0</v>
      </c>
      <c r="I18" s="49">
        <f t="shared" si="4"/>
        <v>0</v>
      </c>
      <c r="J18" s="50">
        <f t="shared" si="0"/>
        <v>0</v>
      </c>
    </row>
    <row r="19" spans="1:10" x14ac:dyDescent="0.25">
      <c r="A19" s="43">
        <v>69</v>
      </c>
      <c r="B19" s="57" t="str">
        <f>+'[1]Resultats anuals'!A19</f>
        <v>Provisions</v>
      </c>
      <c r="C19" s="60">
        <f>C6*[1]VARIABLES!$B$10</f>
        <v>0</v>
      </c>
      <c r="D19" s="60">
        <f>D6*[1]VARIABLES!$B10</f>
        <v>0</v>
      </c>
      <c r="E19" s="60">
        <f>E6*[1]VARIABLES!$B10</f>
        <v>0</v>
      </c>
      <c r="F19" s="60">
        <f>F6*[1]VARIABLES!$B10</f>
        <v>0</v>
      </c>
      <c r="G19" s="60">
        <f>G6*[1]VARIABLES!$B10</f>
        <v>0</v>
      </c>
      <c r="H19" s="60">
        <f>H6*[1]VARIABLES!$B10</f>
        <v>0</v>
      </c>
      <c r="I19" s="49">
        <f t="shared" si="4"/>
        <v>0</v>
      </c>
      <c r="J19" s="53">
        <f>IF(I$10=0,0,I19/$I$10)</f>
        <v>0</v>
      </c>
    </row>
    <row r="20" spans="1:10" x14ac:dyDescent="0.25">
      <c r="A20" s="61"/>
      <c r="B20" s="58" t="s">
        <v>19</v>
      </c>
      <c r="C20" s="62">
        <f t="shared" ref="C20:H20" si="5">+C17-C18-C19</f>
        <v>0</v>
      </c>
      <c r="D20" s="62">
        <f t="shared" si="5"/>
        <v>0</v>
      </c>
      <c r="E20" s="62">
        <f t="shared" si="5"/>
        <v>0</v>
      </c>
      <c r="F20" s="62">
        <f t="shared" si="5"/>
        <v>0</v>
      </c>
      <c r="G20" s="62">
        <f t="shared" si="5"/>
        <v>0</v>
      </c>
      <c r="H20" s="62">
        <f t="shared" si="5"/>
        <v>0</v>
      </c>
      <c r="I20" s="49">
        <f t="shared" si="4"/>
        <v>0</v>
      </c>
      <c r="J20" s="53">
        <f>IF(I$10=0,0,I20/$I$10)</f>
        <v>0</v>
      </c>
    </row>
    <row r="21" spans="1:10" x14ac:dyDescent="0.25">
      <c r="A21" s="43">
        <v>66</v>
      </c>
      <c r="B21" s="57" t="str">
        <f>+'[1]Resultats anuals'!A21</f>
        <v>Despeses financeres</v>
      </c>
      <c r="C21" s="48">
        <f>[1]TRESORERIA!C51</f>
        <v>0</v>
      </c>
      <c r="D21" s="48">
        <f>[1]TRESORERIA!D51</f>
        <v>0</v>
      </c>
      <c r="E21" s="48">
        <f>[1]TRESORERIA!E51</f>
        <v>0</v>
      </c>
      <c r="F21" s="48">
        <v>0</v>
      </c>
      <c r="G21" s="48">
        <f>[1]TRESORERIA!G51</f>
        <v>0</v>
      </c>
      <c r="H21" s="48">
        <f>[1]TRESORERIA!H51</f>
        <v>0</v>
      </c>
      <c r="I21" s="49">
        <f t="shared" si="4"/>
        <v>0</v>
      </c>
      <c r="J21" s="53">
        <f>IF(I$10=0,0,I21/$I$10)</f>
        <v>0</v>
      </c>
    </row>
    <row r="22" spans="1:10" x14ac:dyDescent="0.25">
      <c r="A22" s="43"/>
      <c r="B22" s="58" t="s">
        <v>20</v>
      </c>
      <c r="C22" s="62">
        <f t="shared" ref="C22:H22" si="6">+C20-C21</f>
        <v>0</v>
      </c>
      <c r="D22" s="62">
        <f t="shared" si="6"/>
        <v>0</v>
      </c>
      <c r="E22" s="62">
        <f t="shared" si="6"/>
        <v>0</v>
      </c>
      <c r="F22" s="62">
        <v>0</v>
      </c>
      <c r="G22" s="62">
        <f t="shared" si="6"/>
        <v>0</v>
      </c>
      <c r="H22" s="62">
        <f t="shared" si="6"/>
        <v>0</v>
      </c>
      <c r="I22" s="49">
        <f t="shared" si="4"/>
        <v>0</v>
      </c>
      <c r="J22" s="53">
        <f>IF(I$10=0,0,I22/$I$10)</f>
        <v>0</v>
      </c>
    </row>
    <row r="23" spans="1:10" ht="15.75" thickBot="1" x14ac:dyDescent="0.3">
      <c r="A23" s="43">
        <v>63</v>
      </c>
      <c r="B23" s="57" t="str">
        <f>+'[1]Resultats anuals'!A23</f>
        <v>Tributs</v>
      </c>
      <c r="C23" s="48">
        <v>0</v>
      </c>
      <c r="D23" s="48">
        <f>C23</f>
        <v>0</v>
      </c>
      <c r="E23" s="48">
        <f>D23</f>
        <v>0</v>
      </c>
      <c r="F23" s="48">
        <f>E23</f>
        <v>0</v>
      </c>
      <c r="G23" s="48">
        <f>F23</f>
        <v>0</v>
      </c>
      <c r="H23" s="48">
        <f>G23</f>
        <v>0</v>
      </c>
      <c r="I23" s="63">
        <f t="shared" si="4"/>
        <v>0</v>
      </c>
      <c r="J23" s="53">
        <f>IF(I$10=0,0,I23/$I$10)</f>
        <v>0</v>
      </c>
    </row>
    <row r="24" spans="1:10" ht="15.75" thickBot="1" x14ac:dyDescent="0.3">
      <c r="A24" s="23"/>
      <c r="B24" s="64" t="str">
        <f>+'[1]Resultats anuals'!A24</f>
        <v>RESULTAT</v>
      </c>
      <c r="C24" s="22">
        <f t="shared" ref="C24:H24" si="7">C22-C23</f>
        <v>0</v>
      </c>
      <c r="D24" s="22">
        <f t="shared" si="7"/>
        <v>0</v>
      </c>
      <c r="E24" s="22">
        <f t="shared" si="7"/>
        <v>0</v>
      </c>
      <c r="F24" s="22">
        <f t="shared" si="7"/>
        <v>0</v>
      </c>
      <c r="G24" s="22">
        <f t="shared" si="7"/>
        <v>0</v>
      </c>
      <c r="H24" s="65">
        <f t="shared" si="7"/>
        <v>0</v>
      </c>
      <c r="I24" s="66">
        <f t="shared" si="4"/>
        <v>0</v>
      </c>
      <c r="J24" s="67">
        <f t="shared" si="0"/>
        <v>0</v>
      </c>
    </row>
    <row r="25" spans="1:10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</row>
    <row r="26" spans="1:10" x14ac:dyDescent="0.25">
      <c r="A26" s="23"/>
      <c r="B26" s="23"/>
      <c r="C26" s="36" t="s">
        <v>11</v>
      </c>
      <c r="D26" s="36"/>
      <c r="E26" s="36"/>
      <c r="F26" s="36"/>
      <c r="G26" s="36"/>
      <c r="H26" s="36"/>
      <c r="I26" s="37" t="s">
        <v>12</v>
      </c>
      <c r="J26" s="37"/>
    </row>
    <row r="27" spans="1:10" x14ac:dyDescent="0.25">
      <c r="A27" s="38" t="s">
        <v>13</v>
      </c>
      <c r="B27" s="39" t="str">
        <f t="shared" ref="B27:B36" si="8">+B4</f>
        <v>Compte</v>
      </c>
      <c r="C27" s="40" t="str">
        <f>[1]VARIABLES!H12</f>
        <v>JULIOL</v>
      </c>
      <c r="D27" s="41" t="str">
        <f>[1]VARIABLES!I12</f>
        <v>AGOST</v>
      </c>
      <c r="E27" s="41" t="str">
        <f>[1]VARIABLES!J12</f>
        <v>SETEMBRE</v>
      </c>
      <c r="F27" s="41" t="str">
        <f>[1]VARIABLES!K12</f>
        <v>OCTUBRE</v>
      </c>
      <c r="G27" s="41" t="str">
        <f>[1]VARIABLES!L12</f>
        <v>NOVEMBRE</v>
      </c>
      <c r="H27" s="41" t="str">
        <f>[1]VARIABLES!M12</f>
        <v>DESEMBRE</v>
      </c>
      <c r="I27" s="68" t="s">
        <v>15</v>
      </c>
      <c r="J27" s="68" t="s">
        <v>16</v>
      </c>
    </row>
    <row r="28" spans="1:10" x14ac:dyDescent="0.25">
      <c r="A28" s="43"/>
      <c r="B28" s="110" t="str">
        <f t="shared" si="8"/>
        <v>INGRESSOS</v>
      </c>
      <c r="C28" s="111"/>
      <c r="D28" s="111"/>
      <c r="E28" s="111"/>
      <c r="F28" s="111"/>
      <c r="G28" s="111"/>
      <c r="H28" s="111"/>
      <c r="I28" s="111"/>
      <c r="J28" s="112"/>
    </row>
    <row r="29" spans="1:10" x14ac:dyDescent="0.25">
      <c r="A29" s="43">
        <v>70</v>
      </c>
      <c r="B29" s="44" t="str">
        <f t="shared" si="8"/>
        <v>Vendes/Prestació de serveis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6">
        <f>SUM(C29:H29)+I6</f>
        <v>0</v>
      </c>
      <c r="J29" s="47">
        <f>IF(I$33=0,0,I29/$I$33)</f>
        <v>0</v>
      </c>
    </row>
    <row r="30" spans="1:10" x14ac:dyDescent="0.25">
      <c r="A30" s="43">
        <v>74</v>
      </c>
      <c r="B30" s="44" t="str">
        <f t="shared" si="8"/>
        <v>Subvencions a l'explotació</v>
      </c>
      <c r="C30" s="48">
        <f>IF(C27=[1]FINANÇAMENT!$B16,[1]FINANÇAMENT!$B$12,0)</f>
        <v>0</v>
      </c>
      <c r="D30" s="48">
        <f>IF(D27=[1]FINANÇAMENT!$B16,[1]FINANÇAMENT!$B$12,0)</f>
        <v>0</v>
      </c>
      <c r="E30" s="48">
        <f>IF(E27=[1]FINANÇAMENT!$B16,[1]FINANÇAMENT!$B$12,0)</f>
        <v>0</v>
      </c>
      <c r="F30" s="48">
        <f>IF(F27=[1]FINANÇAMENT!$B16,[1]FINANÇAMENT!$B$12,0)</f>
        <v>0</v>
      </c>
      <c r="G30" s="48">
        <f>IF(G27=[1]FINANÇAMENT!$B16,[1]FINANÇAMENT!$B$12,0)</f>
        <v>0</v>
      </c>
      <c r="H30" s="48">
        <f>IF(H27=[1]FINANÇAMENT!$B16,[1]FINANÇAMENT!$B$12,0)</f>
        <v>0</v>
      </c>
      <c r="I30" s="49">
        <f>SUM(C30:H30)+I7</f>
        <v>0</v>
      </c>
      <c r="J30" s="50">
        <f t="shared" ref="J30:J47" si="9">IF(I$33=0,0,I30/$I$33)</f>
        <v>0</v>
      </c>
    </row>
    <row r="31" spans="1:10" x14ac:dyDescent="0.25">
      <c r="A31" s="43">
        <v>75</v>
      </c>
      <c r="B31" s="44" t="str">
        <f t="shared" si="8"/>
        <v>Altres ingressos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9">
        <f>SUM(C31:H31)+I8</f>
        <v>0</v>
      </c>
      <c r="J31" s="50">
        <f t="shared" si="9"/>
        <v>0</v>
      </c>
    </row>
    <row r="32" spans="1:10" x14ac:dyDescent="0.25">
      <c r="A32" s="43">
        <v>76</v>
      </c>
      <c r="B32" s="44" t="str">
        <f t="shared" si="8"/>
        <v>Ingressos financers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2">
        <f>SUM(C32:H32)+I9</f>
        <v>0</v>
      </c>
      <c r="J32" s="53">
        <f t="shared" si="9"/>
        <v>0</v>
      </c>
    </row>
    <row r="33" spans="1:10" x14ac:dyDescent="0.25">
      <c r="A33" s="54"/>
      <c r="B33" s="55" t="str">
        <f t="shared" si="8"/>
        <v>TOTAL INGRESSOS</v>
      </c>
      <c r="C33" s="4">
        <f t="shared" ref="C33:H33" si="10">SUM(C29:C32)</f>
        <v>0</v>
      </c>
      <c r="D33" s="4">
        <f t="shared" si="10"/>
        <v>0</v>
      </c>
      <c r="E33" s="4">
        <f t="shared" si="10"/>
        <v>0</v>
      </c>
      <c r="F33" s="4">
        <f t="shared" si="10"/>
        <v>0</v>
      </c>
      <c r="G33" s="4">
        <f t="shared" si="10"/>
        <v>0</v>
      </c>
      <c r="H33" s="4">
        <f t="shared" si="10"/>
        <v>0</v>
      </c>
      <c r="I33" s="4">
        <f>SUM(I29:I32)</f>
        <v>0</v>
      </c>
      <c r="J33" s="56">
        <f t="shared" si="9"/>
        <v>0</v>
      </c>
    </row>
    <row r="34" spans="1:10" x14ac:dyDescent="0.25">
      <c r="A34" s="43"/>
      <c r="B34" s="110" t="str">
        <f t="shared" si="8"/>
        <v>DESPESES</v>
      </c>
      <c r="C34" s="111"/>
      <c r="D34" s="111"/>
      <c r="E34" s="111"/>
      <c r="F34" s="111"/>
      <c r="G34" s="111"/>
      <c r="H34" s="111"/>
      <c r="I34" s="111"/>
      <c r="J34" s="112"/>
    </row>
    <row r="35" spans="1:10" x14ac:dyDescent="0.25">
      <c r="A35" s="43">
        <v>60</v>
      </c>
      <c r="B35" s="57" t="str">
        <f t="shared" si="8"/>
        <v>Compres/Treballs d'altres empreses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6">
        <f>SUM(C35:H35)+I12</f>
        <v>0</v>
      </c>
      <c r="J35" s="47">
        <f t="shared" si="9"/>
        <v>0</v>
      </c>
    </row>
    <row r="36" spans="1:10" x14ac:dyDescent="0.25">
      <c r="A36" s="43">
        <v>61</v>
      </c>
      <c r="B36" s="57" t="str">
        <f t="shared" si="8"/>
        <v>Variació d'existències</v>
      </c>
      <c r="C36" s="7">
        <f>-[1]MERCADERIES!DI23</f>
        <v>0</v>
      </c>
      <c r="D36" s="7">
        <f>-[1]MERCADERIES!DJ23</f>
        <v>0</v>
      </c>
      <c r="E36" s="7">
        <f>-[1]MERCADERIES!DK23</f>
        <v>0</v>
      </c>
      <c r="F36" s="7">
        <f>-[1]MERCADERIES!DL23</f>
        <v>0</v>
      </c>
      <c r="G36" s="7">
        <f>-[1]MERCADERIES!DM23</f>
        <v>0</v>
      </c>
      <c r="H36" s="7">
        <f>-[1]MERCADERIES!DN23</f>
        <v>0</v>
      </c>
      <c r="I36" s="49">
        <f>SUM(C36:H36)+I13</f>
        <v>0</v>
      </c>
      <c r="J36" s="50">
        <f t="shared" si="9"/>
        <v>0</v>
      </c>
    </row>
    <row r="37" spans="1:10" x14ac:dyDescent="0.25">
      <c r="A37" s="43"/>
      <c r="B37" s="58" t="s">
        <v>17</v>
      </c>
      <c r="C37" s="59">
        <f t="shared" ref="C37:H37" si="11">+C33-C35-C36</f>
        <v>0</v>
      </c>
      <c r="D37" s="59">
        <f t="shared" si="11"/>
        <v>0</v>
      </c>
      <c r="E37" s="59">
        <f t="shared" si="11"/>
        <v>0</v>
      </c>
      <c r="F37" s="59">
        <f t="shared" si="11"/>
        <v>0</v>
      </c>
      <c r="G37" s="59">
        <f t="shared" si="11"/>
        <v>0</v>
      </c>
      <c r="H37" s="59">
        <f t="shared" si="11"/>
        <v>0</v>
      </c>
      <c r="I37" s="49">
        <f t="shared" ref="I37:I47" si="12">SUM(C37:H37)+I14</f>
        <v>0</v>
      </c>
      <c r="J37" s="50">
        <f t="shared" si="9"/>
        <v>0</v>
      </c>
    </row>
    <row r="38" spans="1:10" x14ac:dyDescent="0.25">
      <c r="A38" s="43">
        <v>62</v>
      </c>
      <c r="B38" s="57" t="str">
        <f>+B15</f>
        <v>Serveis externs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9">
        <f t="shared" si="12"/>
        <v>0</v>
      </c>
      <c r="J38" s="50">
        <f t="shared" si="9"/>
        <v>0</v>
      </c>
    </row>
    <row r="39" spans="1:10" x14ac:dyDescent="0.25">
      <c r="A39" s="43">
        <v>64</v>
      </c>
      <c r="B39" s="57" t="str">
        <f>+B16</f>
        <v>Despeses de personal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9">
        <f t="shared" si="12"/>
        <v>0</v>
      </c>
      <c r="J39" s="50">
        <f t="shared" si="9"/>
        <v>0</v>
      </c>
    </row>
    <row r="40" spans="1:10" x14ac:dyDescent="0.25">
      <c r="A40" s="23"/>
      <c r="B40" s="58" t="s">
        <v>18</v>
      </c>
      <c r="C40" s="59">
        <f t="shared" ref="C40:H40" si="13">+C37-C39-C38</f>
        <v>0</v>
      </c>
      <c r="D40" s="59">
        <f t="shared" si="13"/>
        <v>0</v>
      </c>
      <c r="E40" s="59">
        <f t="shared" si="13"/>
        <v>0</v>
      </c>
      <c r="F40" s="59">
        <f t="shared" si="13"/>
        <v>0</v>
      </c>
      <c r="G40" s="59">
        <f t="shared" si="13"/>
        <v>0</v>
      </c>
      <c r="H40" s="59">
        <f t="shared" si="13"/>
        <v>0</v>
      </c>
      <c r="I40" s="49">
        <f t="shared" si="12"/>
        <v>0</v>
      </c>
      <c r="J40" s="50">
        <f t="shared" si="9"/>
        <v>0</v>
      </c>
    </row>
    <row r="41" spans="1:10" x14ac:dyDescent="0.25">
      <c r="A41" s="43">
        <v>68</v>
      </c>
      <c r="B41" s="57" t="str">
        <f>+B18</f>
        <v>Amortitzacions</v>
      </c>
      <c r="C41" s="48">
        <f>H18</f>
        <v>0</v>
      </c>
      <c r="D41" s="48">
        <f>C41</f>
        <v>0</v>
      </c>
      <c r="E41" s="48">
        <f>D41</f>
        <v>0</v>
      </c>
      <c r="F41" s="48">
        <f>E41</f>
        <v>0</v>
      </c>
      <c r="G41" s="48">
        <f>F41</f>
        <v>0</v>
      </c>
      <c r="H41" s="48">
        <f>G41</f>
        <v>0</v>
      </c>
      <c r="I41" s="49">
        <f>SUM(C41:H41)+I18</f>
        <v>0</v>
      </c>
      <c r="J41" s="50">
        <f>IF(I$33=0,0,I41/$I$33)</f>
        <v>0</v>
      </c>
    </row>
    <row r="42" spans="1:10" x14ac:dyDescent="0.25">
      <c r="A42" s="43">
        <v>69</v>
      </c>
      <c r="B42" s="57" t="str">
        <f>+B19</f>
        <v>Provisions</v>
      </c>
      <c r="C42" s="60">
        <f>C29*[1]VARIABLES!$B$10</f>
        <v>0</v>
      </c>
      <c r="D42" s="60">
        <f>D29*[1]VARIABLES!$B$10</f>
        <v>0</v>
      </c>
      <c r="E42" s="60">
        <f>E29*[1]VARIABLES!$B$10</f>
        <v>0</v>
      </c>
      <c r="F42" s="60">
        <f>F29*[1]VARIABLES!$B$10</f>
        <v>0</v>
      </c>
      <c r="G42" s="60">
        <f>G29*[1]VARIABLES!$B$10</f>
        <v>0</v>
      </c>
      <c r="H42" s="60">
        <f>H29*[1]VARIABLES!$B$10</f>
        <v>0</v>
      </c>
      <c r="I42" s="49">
        <f>SUM(C42:H42)+I19</f>
        <v>0</v>
      </c>
      <c r="J42" s="50">
        <f>IF(I$33=0,0,I42/$I$33)</f>
        <v>0</v>
      </c>
    </row>
    <row r="43" spans="1:10" x14ac:dyDescent="0.25">
      <c r="A43" s="43"/>
      <c r="B43" s="58" t="s">
        <v>19</v>
      </c>
      <c r="C43" s="62">
        <f t="shared" ref="C43:H43" si="14">+C40-C44-C41</f>
        <v>0</v>
      </c>
      <c r="D43" s="62">
        <f t="shared" si="14"/>
        <v>0</v>
      </c>
      <c r="E43" s="62">
        <f t="shared" si="14"/>
        <v>0</v>
      </c>
      <c r="F43" s="62">
        <f t="shared" si="14"/>
        <v>0</v>
      </c>
      <c r="G43" s="62">
        <f t="shared" si="14"/>
        <v>0</v>
      </c>
      <c r="H43" s="62">
        <f t="shared" si="14"/>
        <v>0</v>
      </c>
      <c r="I43" s="49">
        <f t="shared" si="12"/>
        <v>0</v>
      </c>
      <c r="J43" s="50">
        <f t="shared" si="9"/>
        <v>0</v>
      </c>
    </row>
    <row r="44" spans="1:10" x14ac:dyDescent="0.25">
      <c r="A44" s="69">
        <v>66</v>
      </c>
      <c r="B44" s="57" t="str">
        <f>+B21</f>
        <v>Despeses financeres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9">
        <f>SUM(C44:H44)+I21</f>
        <v>0</v>
      </c>
      <c r="J44" s="50">
        <f>IF(I$33=0,0,I44/$I$33)</f>
        <v>0</v>
      </c>
    </row>
    <row r="45" spans="1:10" x14ac:dyDescent="0.25">
      <c r="A45" s="43"/>
      <c r="B45" s="58" t="str">
        <f>+B22</f>
        <v>RESULTAT ABANS IMPOSTOS</v>
      </c>
      <c r="C45" s="62">
        <f t="shared" ref="C45:H45" si="15">+C43-C42</f>
        <v>0</v>
      </c>
      <c r="D45" s="62">
        <f t="shared" si="15"/>
        <v>0</v>
      </c>
      <c r="E45" s="62">
        <f t="shared" si="15"/>
        <v>0</v>
      </c>
      <c r="F45" s="62">
        <f t="shared" si="15"/>
        <v>0</v>
      </c>
      <c r="G45" s="62">
        <f t="shared" si="15"/>
        <v>0</v>
      </c>
      <c r="H45" s="62">
        <f t="shared" si="15"/>
        <v>0</v>
      </c>
      <c r="I45" s="49">
        <f t="shared" si="12"/>
        <v>0</v>
      </c>
      <c r="J45" s="50">
        <f t="shared" si="9"/>
        <v>0</v>
      </c>
    </row>
    <row r="46" spans="1:10" ht="15.75" thickBot="1" x14ac:dyDescent="0.3">
      <c r="A46" s="43">
        <v>63</v>
      </c>
      <c r="B46" s="57" t="str">
        <f>+B23</f>
        <v>Tributs</v>
      </c>
      <c r="C46" s="48">
        <f>H23</f>
        <v>0</v>
      </c>
      <c r="D46" s="48">
        <f>C46</f>
        <v>0</v>
      </c>
      <c r="E46" s="48">
        <f>D46</f>
        <v>0</v>
      </c>
      <c r="F46" s="48">
        <f>E46</f>
        <v>0</v>
      </c>
      <c r="G46" s="48">
        <f>F46</f>
        <v>0</v>
      </c>
      <c r="H46" s="48">
        <f>G46</f>
        <v>0</v>
      </c>
      <c r="I46" s="63">
        <f t="shared" si="12"/>
        <v>0</v>
      </c>
      <c r="J46" s="50">
        <f t="shared" si="9"/>
        <v>0</v>
      </c>
    </row>
    <row r="47" spans="1:10" ht="15.75" thickBot="1" x14ac:dyDescent="0.3">
      <c r="A47" s="23"/>
      <c r="B47" s="64" t="str">
        <f>+B24</f>
        <v>RESULTAT</v>
      </c>
      <c r="C47" s="22">
        <f t="shared" ref="C47:H47" si="16">+C45-C46</f>
        <v>0</v>
      </c>
      <c r="D47" s="22">
        <f t="shared" si="16"/>
        <v>0</v>
      </c>
      <c r="E47" s="22">
        <f t="shared" si="16"/>
        <v>0</v>
      </c>
      <c r="F47" s="22">
        <f t="shared" si="16"/>
        <v>0</v>
      </c>
      <c r="G47" s="22">
        <f t="shared" si="16"/>
        <v>0</v>
      </c>
      <c r="H47" s="65">
        <f t="shared" si="16"/>
        <v>0</v>
      </c>
      <c r="I47" s="66">
        <f t="shared" si="12"/>
        <v>0</v>
      </c>
      <c r="J47" s="67">
        <f t="shared" si="9"/>
        <v>0</v>
      </c>
    </row>
    <row r="48" spans="1:10" x14ac:dyDescent="0.25">
      <c r="A48" s="23"/>
      <c r="B48" s="70" t="s">
        <v>21</v>
      </c>
      <c r="C48" s="71"/>
      <c r="D48" s="71"/>
      <c r="E48" s="71"/>
      <c r="F48" s="71"/>
      <c r="G48" s="71"/>
      <c r="H48" s="71"/>
      <c r="I48" s="72"/>
      <c r="J48" s="73"/>
    </row>
    <row r="49" spans="1:10" x14ac:dyDescent="0.25">
      <c r="A49" s="23"/>
      <c r="B49" s="70"/>
      <c r="C49" s="23"/>
      <c r="D49" s="23"/>
      <c r="E49" s="23"/>
      <c r="F49" s="23"/>
      <c r="G49" s="23"/>
      <c r="H49" s="23"/>
      <c r="I49" s="23"/>
      <c r="J49" s="23"/>
    </row>
    <row r="50" spans="1:10" x14ac:dyDescent="0.25">
      <c r="A50" s="23"/>
      <c r="B50" s="23"/>
      <c r="C50" s="37" t="s">
        <v>11</v>
      </c>
      <c r="D50" s="37"/>
      <c r="E50" s="37"/>
      <c r="F50" s="37"/>
      <c r="G50" s="37"/>
      <c r="H50" s="37"/>
      <c r="I50" s="37" t="s">
        <v>12</v>
      </c>
      <c r="J50" s="37"/>
    </row>
    <row r="51" spans="1:10" x14ac:dyDescent="0.25">
      <c r="A51" s="38" t="s">
        <v>13</v>
      </c>
      <c r="B51" s="39" t="str">
        <f t="shared" ref="B51:B59" si="17">+B4</f>
        <v>Compte</v>
      </c>
      <c r="C51" s="40" t="str">
        <f t="shared" ref="C51:H51" si="18">C4</f>
        <v>GENER</v>
      </c>
      <c r="D51" s="41" t="str">
        <f t="shared" si="18"/>
        <v>FEBRER</v>
      </c>
      <c r="E51" s="41" t="str">
        <f t="shared" si="18"/>
        <v>MARÇ</v>
      </c>
      <c r="F51" s="41" t="str">
        <f t="shared" si="18"/>
        <v>ABRIL</v>
      </c>
      <c r="G51" s="41" t="str">
        <f t="shared" si="18"/>
        <v>MAIG</v>
      </c>
      <c r="H51" s="41" t="str">
        <f t="shared" si="18"/>
        <v>JUNY</v>
      </c>
      <c r="I51" s="68" t="s">
        <v>15</v>
      </c>
      <c r="J51" s="68" t="s">
        <v>16</v>
      </c>
    </row>
    <row r="52" spans="1:10" x14ac:dyDescent="0.25">
      <c r="A52" s="43"/>
      <c r="B52" s="110" t="str">
        <f t="shared" si="17"/>
        <v>INGRESSOS</v>
      </c>
      <c r="C52" s="111"/>
      <c r="D52" s="111"/>
      <c r="E52" s="111"/>
      <c r="F52" s="111"/>
      <c r="G52" s="111"/>
      <c r="H52" s="111"/>
      <c r="I52" s="111"/>
      <c r="J52" s="112"/>
    </row>
    <row r="53" spans="1:10" x14ac:dyDescent="0.25">
      <c r="A53" s="43">
        <v>70</v>
      </c>
      <c r="B53" s="44" t="str">
        <f t="shared" si="17"/>
        <v>Vendes/Prestació de serveis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6">
        <f>SUM(C53:H53)</f>
        <v>0</v>
      </c>
      <c r="J53" s="47">
        <f>IF(I$57=0,0,I53/$I$57)</f>
        <v>0</v>
      </c>
    </row>
    <row r="54" spans="1:10" x14ac:dyDescent="0.25">
      <c r="A54" s="43">
        <v>74</v>
      </c>
      <c r="B54" s="44" t="str">
        <f t="shared" si="17"/>
        <v>Subvencions a l'explotació</v>
      </c>
      <c r="C54" s="48">
        <f>IF(C51=[1]FINANÇAMENT!$D16,[1]FINANÇAMENT!$C$12,0)</f>
        <v>0</v>
      </c>
      <c r="D54" s="48">
        <f>IF(D51=[1]FINANÇAMENT!$D16,[1]FINANÇAMENT!$C$12,0)</f>
        <v>0</v>
      </c>
      <c r="E54" s="48">
        <f>IF(E51=[1]FINANÇAMENT!$D16,[1]FINANÇAMENT!$C$12,0)</f>
        <v>0</v>
      </c>
      <c r="F54" s="48">
        <f>IF(F51=[1]FINANÇAMENT!$D16,[1]FINANÇAMENT!$C$12,0)</f>
        <v>0</v>
      </c>
      <c r="G54" s="48">
        <f>IF(G51=[1]FINANÇAMENT!$D16,[1]FINANÇAMENT!$C$12,0)</f>
        <v>0</v>
      </c>
      <c r="H54" s="48">
        <f>IF(H51=[1]FINANÇAMENT!$D16,[1]FINANÇAMENT!$C$12,0)</f>
        <v>0</v>
      </c>
      <c r="I54" s="49">
        <f>SUM(C54:H54)</f>
        <v>0</v>
      </c>
      <c r="J54" s="50">
        <f t="shared" ref="J54:J70" si="19">IF(I$57=0,0,I54/$I$57)</f>
        <v>0</v>
      </c>
    </row>
    <row r="55" spans="1:10" x14ac:dyDescent="0.25">
      <c r="A55" s="43">
        <v>75</v>
      </c>
      <c r="B55" s="44" t="str">
        <f t="shared" si="17"/>
        <v>Altres ingressos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9">
        <f>SUM(C55:H55)</f>
        <v>0</v>
      </c>
      <c r="J55" s="50">
        <f t="shared" si="19"/>
        <v>0</v>
      </c>
    </row>
    <row r="56" spans="1:10" x14ac:dyDescent="0.25">
      <c r="A56" s="43">
        <v>76</v>
      </c>
      <c r="B56" s="44" t="str">
        <f t="shared" si="17"/>
        <v>Ingressos financers</v>
      </c>
      <c r="C56" s="51">
        <v>0</v>
      </c>
      <c r="D56" s="51">
        <v>0</v>
      </c>
      <c r="E56" s="51">
        <v>0</v>
      </c>
      <c r="F56" s="51">
        <v>0</v>
      </c>
      <c r="G56" s="51">
        <v>0</v>
      </c>
      <c r="H56" s="51">
        <v>0</v>
      </c>
      <c r="I56" s="52">
        <f>SUM(C56:H56)</f>
        <v>0</v>
      </c>
      <c r="J56" s="53">
        <f t="shared" si="19"/>
        <v>0</v>
      </c>
    </row>
    <row r="57" spans="1:10" x14ac:dyDescent="0.25">
      <c r="A57" s="54"/>
      <c r="B57" s="55" t="str">
        <f t="shared" si="17"/>
        <v>TOTAL INGRESSOS</v>
      </c>
      <c r="C57" s="4">
        <f t="shared" ref="C57:H57" si="20">SUM(C53:C56)</f>
        <v>0</v>
      </c>
      <c r="D57" s="4">
        <f t="shared" si="20"/>
        <v>0</v>
      </c>
      <c r="E57" s="4">
        <f t="shared" si="20"/>
        <v>0</v>
      </c>
      <c r="F57" s="4">
        <f t="shared" si="20"/>
        <v>0</v>
      </c>
      <c r="G57" s="4">
        <f t="shared" si="20"/>
        <v>0</v>
      </c>
      <c r="H57" s="4">
        <f t="shared" si="20"/>
        <v>0</v>
      </c>
      <c r="I57" s="4">
        <f>SUM(C57:H57)</f>
        <v>0</v>
      </c>
      <c r="J57" s="56">
        <f t="shared" si="19"/>
        <v>0</v>
      </c>
    </row>
    <row r="58" spans="1:10" x14ac:dyDescent="0.25">
      <c r="A58" s="43"/>
      <c r="B58" s="110" t="str">
        <f t="shared" si="17"/>
        <v>DESPESES</v>
      </c>
      <c r="C58" s="111"/>
      <c r="D58" s="111"/>
      <c r="E58" s="111"/>
      <c r="F58" s="111"/>
      <c r="G58" s="111"/>
      <c r="H58" s="111"/>
      <c r="I58" s="111"/>
      <c r="J58" s="112"/>
    </row>
    <row r="59" spans="1:10" x14ac:dyDescent="0.25">
      <c r="A59" s="43">
        <v>60</v>
      </c>
      <c r="B59" s="57" t="str">
        <f t="shared" si="17"/>
        <v>Compres/Treballs d'altres empreses</v>
      </c>
      <c r="C59" s="45">
        <v>0</v>
      </c>
      <c r="D59" s="45">
        <v>0</v>
      </c>
      <c r="E59" s="45">
        <v>0</v>
      </c>
      <c r="F59" s="45">
        <v>0</v>
      </c>
      <c r="G59" s="45">
        <v>0</v>
      </c>
      <c r="H59" s="45">
        <v>0</v>
      </c>
      <c r="I59" s="46">
        <f t="shared" ref="I59:I71" si="21">SUM(C59:H59)</f>
        <v>0</v>
      </c>
      <c r="J59" s="47">
        <f t="shared" si="19"/>
        <v>0</v>
      </c>
    </row>
    <row r="60" spans="1:10" x14ac:dyDescent="0.25">
      <c r="A60" s="43">
        <v>61</v>
      </c>
      <c r="B60" s="57" t="str">
        <f>+B13</f>
        <v>Variació d'existències</v>
      </c>
      <c r="C60" s="7">
        <f>-[1]MERCADERIES!DC91</f>
        <v>0</v>
      </c>
      <c r="D60" s="7">
        <f>-[1]MERCADERIES!DD91</f>
        <v>0</v>
      </c>
      <c r="E60" s="7">
        <f>-[1]MERCADERIES!DE91</f>
        <v>0</v>
      </c>
      <c r="F60" s="7">
        <f>-[1]MERCADERIES!DF91</f>
        <v>0</v>
      </c>
      <c r="G60" s="7">
        <f>-[1]MERCADERIES!DG91</f>
        <v>0</v>
      </c>
      <c r="H60" s="7">
        <f>-[1]MERCADERIES!DH91</f>
        <v>0</v>
      </c>
      <c r="I60" s="49">
        <f t="shared" si="21"/>
        <v>0</v>
      </c>
      <c r="J60" s="47">
        <f t="shared" si="19"/>
        <v>0</v>
      </c>
    </row>
    <row r="61" spans="1:10" x14ac:dyDescent="0.25">
      <c r="A61" s="43"/>
      <c r="B61" s="58" t="s">
        <v>17</v>
      </c>
      <c r="C61" s="59">
        <f t="shared" ref="C61:H61" si="22">+C57-C59-C60</f>
        <v>0</v>
      </c>
      <c r="D61" s="59">
        <f t="shared" si="22"/>
        <v>0</v>
      </c>
      <c r="E61" s="59">
        <f t="shared" si="22"/>
        <v>0</v>
      </c>
      <c r="F61" s="59">
        <f t="shared" si="22"/>
        <v>0</v>
      </c>
      <c r="G61" s="59">
        <f t="shared" si="22"/>
        <v>0</v>
      </c>
      <c r="H61" s="59">
        <f t="shared" si="22"/>
        <v>0</v>
      </c>
      <c r="I61" s="49">
        <f t="shared" si="21"/>
        <v>0</v>
      </c>
      <c r="J61" s="47">
        <f t="shared" si="19"/>
        <v>0</v>
      </c>
    </row>
    <row r="62" spans="1:10" x14ac:dyDescent="0.25">
      <c r="A62" s="43">
        <v>62</v>
      </c>
      <c r="B62" s="57" t="str">
        <f>+B15</f>
        <v>Serveis externs</v>
      </c>
      <c r="C62" s="48">
        <v>0</v>
      </c>
      <c r="D62" s="48">
        <v>0</v>
      </c>
      <c r="E62" s="48">
        <v>0</v>
      </c>
      <c r="F62" s="48">
        <v>0</v>
      </c>
      <c r="G62" s="48">
        <v>0</v>
      </c>
      <c r="H62" s="48">
        <v>0</v>
      </c>
      <c r="I62" s="49">
        <f t="shared" si="21"/>
        <v>0</v>
      </c>
      <c r="J62" s="47">
        <f t="shared" si="19"/>
        <v>0</v>
      </c>
    </row>
    <row r="63" spans="1:10" x14ac:dyDescent="0.25">
      <c r="A63" s="43">
        <v>64</v>
      </c>
      <c r="B63" s="57" t="str">
        <f>+B16</f>
        <v>Despeses de personal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9">
        <f t="shared" si="21"/>
        <v>0</v>
      </c>
      <c r="J63" s="47">
        <f t="shared" si="19"/>
        <v>0</v>
      </c>
    </row>
    <row r="64" spans="1:10" x14ac:dyDescent="0.25">
      <c r="A64" s="23"/>
      <c r="B64" s="58" t="s">
        <v>18</v>
      </c>
      <c r="C64" s="59">
        <f t="shared" ref="C64:H64" si="23">+C61-C63-C62</f>
        <v>0</v>
      </c>
      <c r="D64" s="59">
        <f t="shared" si="23"/>
        <v>0</v>
      </c>
      <c r="E64" s="59">
        <f t="shared" si="23"/>
        <v>0</v>
      </c>
      <c r="F64" s="59">
        <f t="shared" si="23"/>
        <v>0</v>
      </c>
      <c r="G64" s="59">
        <f t="shared" si="23"/>
        <v>0</v>
      </c>
      <c r="H64" s="59">
        <f t="shared" si="23"/>
        <v>0</v>
      </c>
      <c r="I64" s="49">
        <f t="shared" si="21"/>
        <v>0</v>
      </c>
      <c r="J64" s="47">
        <f t="shared" si="19"/>
        <v>0</v>
      </c>
    </row>
    <row r="65" spans="1:10" x14ac:dyDescent="0.25">
      <c r="A65" s="43">
        <v>68</v>
      </c>
      <c r="B65" s="57" t="str">
        <f>+B18</f>
        <v>Amortitzacions</v>
      </c>
      <c r="C65" s="48">
        <v>0</v>
      </c>
      <c r="D65" s="48">
        <f>C65</f>
        <v>0</v>
      </c>
      <c r="E65" s="48">
        <f>D65</f>
        <v>0</v>
      </c>
      <c r="F65" s="48">
        <f>E65</f>
        <v>0</v>
      </c>
      <c r="G65" s="48">
        <f>F65</f>
        <v>0</v>
      </c>
      <c r="H65" s="48">
        <f>G65</f>
        <v>0</v>
      </c>
      <c r="I65" s="49">
        <f t="shared" si="21"/>
        <v>0</v>
      </c>
      <c r="J65" s="47">
        <f t="shared" si="19"/>
        <v>0</v>
      </c>
    </row>
    <row r="66" spans="1:10" x14ac:dyDescent="0.25">
      <c r="A66" s="43">
        <v>69</v>
      </c>
      <c r="B66" s="57" t="str">
        <f>+B19</f>
        <v>Provisions</v>
      </c>
      <c r="C66" s="60">
        <f>C53*[1]VARIABLES!$B$72</f>
        <v>0</v>
      </c>
      <c r="D66" s="60">
        <f>D53*[1]VARIABLES!$B$72</f>
        <v>0</v>
      </c>
      <c r="E66" s="60">
        <f>E53*[1]VARIABLES!$B$72</f>
        <v>0</v>
      </c>
      <c r="F66" s="60">
        <f>F53*[1]VARIABLES!$B$72</f>
        <v>0</v>
      </c>
      <c r="G66" s="60">
        <f>G53*[1]VARIABLES!$B$72</f>
        <v>0</v>
      </c>
      <c r="H66" s="60">
        <f>H53*[1]VARIABLES!$B$72</f>
        <v>0</v>
      </c>
      <c r="I66" s="49">
        <f t="shared" si="21"/>
        <v>0</v>
      </c>
      <c r="J66" s="47">
        <f t="shared" si="19"/>
        <v>0</v>
      </c>
    </row>
    <row r="67" spans="1:10" x14ac:dyDescent="0.25">
      <c r="A67" s="43"/>
      <c r="B67" s="58" t="s">
        <v>19</v>
      </c>
      <c r="C67" s="62">
        <f t="shared" ref="C67:H67" si="24">+C64-C65-C66</f>
        <v>0</v>
      </c>
      <c r="D67" s="62">
        <f t="shared" si="24"/>
        <v>0</v>
      </c>
      <c r="E67" s="62">
        <f t="shared" si="24"/>
        <v>0</v>
      </c>
      <c r="F67" s="62">
        <f t="shared" si="24"/>
        <v>0</v>
      </c>
      <c r="G67" s="62">
        <f t="shared" si="24"/>
        <v>0</v>
      </c>
      <c r="H67" s="62">
        <f t="shared" si="24"/>
        <v>0</v>
      </c>
      <c r="I67" s="49">
        <f t="shared" si="21"/>
        <v>0</v>
      </c>
      <c r="J67" s="47">
        <f t="shared" si="19"/>
        <v>0</v>
      </c>
    </row>
    <row r="68" spans="1:10" x14ac:dyDescent="0.25">
      <c r="A68" s="43">
        <v>66</v>
      </c>
      <c r="B68" s="57" t="str">
        <f>+B21</f>
        <v>Despeses financeres</v>
      </c>
      <c r="C68" s="48">
        <v>0</v>
      </c>
      <c r="D68" s="48">
        <v>0</v>
      </c>
      <c r="E68" s="48">
        <v>0</v>
      </c>
      <c r="F68" s="48">
        <v>0</v>
      </c>
      <c r="G68" s="48">
        <v>0</v>
      </c>
      <c r="H68" s="48">
        <v>0</v>
      </c>
      <c r="I68" s="49">
        <f t="shared" si="21"/>
        <v>0</v>
      </c>
      <c r="J68" s="47">
        <f t="shared" si="19"/>
        <v>0</v>
      </c>
    </row>
    <row r="69" spans="1:10" x14ac:dyDescent="0.25">
      <c r="A69" s="43"/>
      <c r="B69" s="58" t="str">
        <f>+B45</f>
        <v>RESULTAT ABANS IMPOSTOS</v>
      </c>
      <c r="C69" s="62">
        <f t="shared" ref="C69:H69" si="25">+C67-C68</f>
        <v>0</v>
      </c>
      <c r="D69" s="62">
        <f t="shared" si="25"/>
        <v>0</v>
      </c>
      <c r="E69" s="62">
        <f t="shared" si="25"/>
        <v>0</v>
      </c>
      <c r="F69" s="62">
        <f t="shared" si="25"/>
        <v>0</v>
      </c>
      <c r="G69" s="62">
        <f t="shared" si="25"/>
        <v>0</v>
      </c>
      <c r="H69" s="62">
        <f t="shared" si="25"/>
        <v>0</v>
      </c>
      <c r="I69" s="49">
        <f t="shared" si="21"/>
        <v>0</v>
      </c>
      <c r="J69" s="47">
        <f t="shared" si="19"/>
        <v>0</v>
      </c>
    </row>
    <row r="70" spans="1:10" ht="15.75" thickBot="1" x14ac:dyDescent="0.3">
      <c r="A70" s="43">
        <v>63</v>
      </c>
      <c r="B70" s="57" t="str">
        <f>+B23</f>
        <v>Tributs</v>
      </c>
      <c r="C70" s="48">
        <v>0</v>
      </c>
      <c r="D70" s="48">
        <f>C70</f>
        <v>0</v>
      </c>
      <c r="E70" s="48">
        <f>D70</f>
        <v>0</v>
      </c>
      <c r="F70" s="48">
        <f>E70</f>
        <v>0</v>
      </c>
      <c r="G70" s="48">
        <f>F70</f>
        <v>0</v>
      </c>
      <c r="H70" s="48">
        <f>G70</f>
        <v>0</v>
      </c>
      <c r="I70" s="63">
        <f t="shared" si="21"/>
        <v>0</v>
      </c>
      <c r="J70" s="47">
        <f t="shared" si="19"/>
        <v>0</v>
      </c>
    </row>
    <row r="71" spans="1:10" ht="15.75" thickBot="1" x14ac:dyDescent="0.3">
      <c r="A71" s="23"/>
      <c r="B71" s="64" t="str">
        <f>+B47</f>
        <v>RESULTAT</v>
      </c>
      <c r="C71" s="22">
        <f t="shared" ref="C71:H71" si="26">+C69-C70</f>
        <v>0</v>
      </c>
      <c r="D71" s="22">
        <f t="shared" si="26"/>
        <v>0</v>
      </c>
      <c r="E71" s="22">
        <f t="shared" si="26"/>
        <v>0</v>
      </c>
      <c r="F71" s="22">
        <f t="shared" si="26"/>
        <v>0</v>
      </c>
      <c r="G71" s="22">
        <f t="shared" si="26"/>
        <v>0</v>
      </c>
      <c r="H71" s="65">
        <f t="shared" si="26"/>
        <v>0</v>
      </c>
      <c r="I71" s="66">
        <f t="shared" si="21"/>
        <v>0</v>
      </c>
      <c r="J71" s="67">
        <f>IF(I$33=0,0,I71/$I$33)</f>
        <v>0</v>
      </c>
    </row>
    <row r="72" spans="1:10" x14ac:dyDescent="0.25">
      <c r="A72" s="23"/>
      <c r="B72" s="74"/>
      <c r="C72" s="71"/>
      <c r="D72" s="71"/>
      <c r="E72" s="71"/>
      <c r="F72" s="71"/>
      <c r="G72" s="71"/>
      <c r="H72" s="71"/>
      <c r="I72" s="72"/>
      <c r="J72" s="73"/>
    </row>
    <row r="73" spans="1:10" x14ac:dyDescent="0.25">
      <c r="A73" s="23"/>
      <c r="B73" s="23"/>
      <c r="C73" s="37" t="s">
        <v>11</v>
      </c>
      <c r="D73" s="37"/>
      <c r="E73" s="37"/>
      <c r="F73" s="37"/>
      <c r="G73" s="37"/>
      <c r="H73" s="37"/>
      <c r="I73" s="37" t="s">
        <v>12</v>
      </c>
      <c r="J73" s="37"/>
    </row>
    <row r="74" spans="1:10" x14ac:dyDescent="0.25">
      <c r="A74" s="38" t="s">
        <v>13</v>
      </c>
      <c r="B74" s="39" t="str">
        <f t="shared" ref="B74:B82" si="27">+B4</f>
        <v>Compte</v>
      </c>
      <c r="C74" s="40" t="str">
        <f t="shared" ref="C74:H74" si="28">C27</f>
        <v>JULIOL</v>
      </c>
      <c r="D74" s="41" t="str">
        <f t="shared" si="28"/>
        <v>AGOST</v>
      </c>
      <c r="E74" s="41" t="str">
        <f t="shared" si="28"/>
        <v>SETEMBRE</v>
      </c>
      <c r="F74" s="41" t="str">
        <f t="shared" si="28"/>
        <v>OCTUBRE</v>
      </c>
      <c r="G74" s="41" t="str">
        <f t="shared" si="28"/>
        <v>NOVEMBRE</v>
      </c>
      <c r="H74" s="41" t="str">
        <f t="shared" si="28"/>
        <v>DESEMBRE</v>
      </c>
      <c r="I74" s="68" t="s">
        <v>15</v>
      </c>
      <c r="J74" s="68" t="s">
        <v>16</v>
      </c>
    </row>
    <row r="75" spans="1:10" x14ac:dyDescent="0.25">
      <c r="A75" s="43"/>
      <c r="B75" s="110" t="str">
        <f t="shared" si="27"/>
        <v>INGRESSOS</v>
      </c>
      <c r="C75" s="111"/>
      <c r="D75" s="111"/>
      <c r="E75" s="111"/>
      <c r="F75" s="111"/>
      <c r="G75" s="111"/>
      <c r="H75" s="111"/>
      <c r="I75" s="111"/>
      <c r="J75" s="112"/>
    </row>
    <row r="76" spans="1:10" x14ac:dyDescent="0.25">
      <c r="A76" s="43">
        <v>70</v>
      </c>
      <c r="B76" s="44" t="str">
        <f t="shared" si="27"/>
        <v>Vendes/Prestació de serveis</v>
      </c>
      <c r="C76" s="45">
        <v>0</v>
      </c>
      <c r="D76" s="45">
        <v>0</v>
      </c>
      <c r="E76" s="45">
        <v>0</v>
      </c>
      <c r="F76" s="45">
        <v>0</v>
      </c>
      <c r="G76" s="45">
        <v>0</v>
      </c>
      <c r="H76" s="45">
        <v>0</v>
      </c>
      <c r="I76" s="46">
        <f>SUM(C76:H76)+I53</f>
        <v>0</v>
      </c>
      <c r="J76" s="47">
        <f>IF(I$80=0,0,I76/$I$80)</f>
        <v>0</v>
      </c>
    </row>
    <row r="77" spans="1:10" x14ac:dyDescent="0.25">
      <c r="A77" s="43">
        <v>74</v>
      </c>
      <c r="B77" s="44" t="str">
        <f t="shared" si="27"/>
        <v>Subvencions a l'explotació</v>
      </c>
      <c r="C77" s="48">
        <f>IF(C74=[1]FINANÇAMENT!$D16,[1]FINANÇAMENT!$C$12,0)</f>
        <v>0</v>
      </c>
      <c r="D77" s="48">
        <f>IF(D74=[1]FINANÇAMENT!$D16,[1]FINANÇAMENT!$C$12,0)</f>
        <v>0</v>
      </c>
      <c r="E77" s="48">
        <f>IF(E74=[1]FINANÇAMENT!$D16,[1]FINANÇAMENT!$C$12,0)</f>
        <v>0</v>
      </c>
      <c r="F77" s="48">
        <f>IF(F74=[1]FINANÇAMENT!$D16,[1]FINANÇAMENT!$C$12,0)</f>
        <v>0</v>
      </c>
      <c r="G77" s="48">
        <f>IF(G74=[1]FINANÇAMENT!$D16,[1]FINANÇAMENT!$C$12,0)</f>
        <v>0</v>
      </c>
      <c r="H77" s="48">
        <f>IF(H74=[1]FINANÇAMENT!$D16,[1]FINANÇAMENT!$C$12,0)</f>
        <v>0</v>
      </c>
      <c r="I77" s="49">
        <f>SUM(C77:H77)+I54</f>
        <v>0</v>
      </c>
      <c r="J77" s="50">
        <f t="shared" ref="J77:J94" si="29">IF(I$80=0,0,I77/$I$80)</f>
        <v>0</v>
      </c>
    </row>
    <row r="78" spans="1:10" x14ac:dyDescent="0.25">
      <c r="A78" s="43">
        <v>75</v>
      </c>
      <c r="B78" s="44" t="str">
        <f t="shared" si="27"/>
        <v>Altres ingressos</v>
      </c>
      <c r="C78" s="48">
        <v>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9">
        <f>SUM(C78:H78)+I55</f>
        <v>0</v>
      </c>
      <c r="J78" s="50">
        <f t="shared" si="29"/>
        <v>0</v>
      </c>
    </row>
    <row r="79" spans="1:10" x14ac:dyDescent="0.25">
      <c r="A79" s="43">
        <v>76</v>
      </c>
      <c r="B79" s="44" t="str">
        <f t="shared" si="27"/>
        <v>Ingressos financers</v>
      </c>
      <c r="C79" s="51">
        <v>0</v>
      </c>
      <c r="D79" s="51">
        <v>0</v>
      </c>
      <c r="E79" s="51">
        <v>0</v>
      </c>
      <c r="F79" s="51">
        <v>0</v>
      </c>
      <c r="G79" s="51">
        <v>0</v>
      </c>
      <c r="H79" s="51">
        <v>0</v>
      </c>
      <c r="I79" s="52">
        <f>SUM(C79:H79)+I56</f>
        <v>0</v>
      </c>
      <c r="J79" s="53">
        <f t="shared" si="29"/>
        <v>0</v>
      </c>
    </row>
    <row r="80" spans="1:10" x14ac:dyDescent="0.25">
      <c r="A80" s="54"/>
      <c r="B80" s="55" t="str">
        <f t="shared" si="27"/>
        <v>TOTAL INGRESSOS</v>
      </c>
      <c r="C80" s="4">
        <f t="shared" ref="C80:I80" si="30">SUM(C76:C79)</f>
        <v>0</v>
      </c>
      <c r="D80" s="4">
        <f t="shared" si="30"/>
        <v>0</v>
      </c>
      <c r="E80" s="4">
        <f t="shared" si="30"/>
        <v>0</v>
      </c>
      <c r="F80" s="4">
        <f t="shared" si="30"/>
        <v>0</v>
      </c>
      <c r="G80" s="4">
        <f t="shared" si="30"/>
        <v>0</v>
      </c>
      <c r="H80" s="4">
        <f t="shared" si="30"/>
        <v>0</v>
      </c>
      <c r="I80" s="4">
        <f t="shared" si="30"/>
        <v>0</v>
      </c>
      <c r="J80" s="56">
        <f t="shared" si="29"/>
        <v>0</v>
      </c>
    </row>
    <row r="81" spans="1:10" x14ac:dyDescent="0.25">
      <c r="A81" s="43"/>
      <c r="B81" s="110" t="str">
        <f t="shared" si="27"/>
        <v>DESPESES</v>
      </c>
      <c r="C81" s="111"/>
      <c r="D81" s="111"/>
      <c r="E81" s="111"/>
      <c r="F81" s="111"/>
      <c r="G81" s="111"/>
      <c r="H81" s="111"/>
      <c r="I81" s="111"/>
      <c r="J81" s="112"/>
    </row>
    <row r="82" spans="1:10" x14ac:dyDescent="0.25">
      <c r="A82" s="43">
        <v>60</v>
      </c>
      <c r="B82" s="57" t="str">
        <f t="shared" si="27"/>
        <v>Compres/Treballs d'altres empreses</v>
      </c>
      <c r="C82" s="45">
        <v>0</v>
      </c>
      <c r="D82" s="45">
        <v>0</v>
      </c>
      <c r="E82" s="45">
        <v>0</v>
      </c>
      <c r="F82" s="45">
        <v>0</v>
      </c>
      <c r="G82" s="45">
        <v>0</v>
      </c>
      <c r="H82" s="45">
        <v>0</v>
      </c>
      <c r="I82" s="46">
        <f>SUM(C82:H82)+I59</f>
        <v>0</v>
      </c>
      <c r="J82" s="47">
        <f t="shared" si="29"/>
        <v>0</v>
      </c>
    </row>
    <row r="83" spans="1:10" x14ac:dyDescent="0.25">
      <c r="A83" s="43">
        <v>61</v>
      </c>
      <c r="B83" s="57" t="str">
        <f>+B13</f>
        <v>Variació d'existències</v>
      </c>
      <c r="C83" s="7">
        <f>-[1]MERCADERIES!DI91</f>
        <v>0</v>
      </c>
      <c r="D83" s="7">
        <f>-[1]MERCADERIES!DJ91</f>
        <v>0</v>
      </c>
      <c r="E83" s="7">
        <f>-[1]MERCADERIES!DK91</f>
        <v>0</v>
      </c>
      <c r="F83" s="7">
        <f>-[1]MERCADERIES!DL91</f>
        <v>0</v>
      </c>
      <c r="G83" s="7">
        <f>-[1]MERCADERIES!DM91</f>
        <v>0</v>
      </c>
      <c r="H83" s="7">
        <f>-[1]MERCADERIES!DN91</f>
        <v>0</v>
      </c>
      <c r="I83" s="49">
        <f>SUM(C83:H83)+I60</f>
        <v>0</v>
      </c>
      <c r="J83" s="50">
        <f t="shared" si="29"/>
        <v>0</v>
      </c>
    </row>
    <row r="84" spans="1:10" x14ac:dyDescent="0.25">
      <c r="A84" s="43"/>
      <c r="B84" s="58" t="s">
        <v>17</v>
      </c>
      <c r="C84" s="59">
        <f t="shared" ref="C84:H84" si="31">+C80-C82-C83</f>
        <v>0</v>
      </c>
      <c r="D84" s="59">
        <f t="shared" si="31"/>
        <v>0</v>
      </c>
      <c r="E84" s="59">
        <f t="shared" si="31"/>
        <v>0</v>
      </c>
      <c r="F84" s="59">
        <f t="shared" si="31"/>
        <v>0</v>
      </c>
      <c r="G84" s="59">
        <f t="shared" si="31"/>
        <v>0</v>
      </c>
      <c r="H84" s="59">
        <f t="shared" si="31"/>
        <v>0</v>
      </c>
      <c r="I84" s="49">
        <f t="shared" ref="I84:I94" si="32">SUM(C84:H84)+I61</f>
        <v>0</v>
      </c>
      <c r="J84" s="50">
        <f t="shared" si="29"/>
        <v>0</v>
      </c>
    </row>
    <row r="85" spans="1:10" x14ac:dyDescent="0.25">
      <c r="A85" s="43">
        <v>62</v>
      </c>
      <c r="B85" s="57" t="str">
        <f>+B15</f>
        <v>Serveis externs</v>
      </c>
      <c r="C85" s="48">
        <v>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9">
        <f t="shared" si="32"/>
        <v>0</v>
      </c>
      <c r="J85" s="50">
        <f t="shared" si="29"/>
        <v>0</v>
      </c>
    </row>
    <row r="86" spans="1:10" x14ac:dyDescent="0.25">
      <c r="A86" s="43">
        <v>64</v>
      </c>
      <c r="B86" s="57" t="str">
        <f>+B16</f>
        <v>Despeses de personal</v>
      </c>
      <c r="C86" s="48">
        <v>0</v>
      </c>
      <c r="D86" s="48">
        <v>0</v>
      </c>
      <c r="E86" s="48">
        <v>0</v>
      </c>
      <c r="F86" s="48">
        <v>0</v>
      </c>
      <c r="G86" s="48">
        <v>0</v>
      </c>
      <c r="H86" s="48">
        <v>0</v>
      </c>
      <c r="I86" s="49">
        <f t="shared" si="32"/>
        <v>0</v>
      </c>
      <c r="J86" s="50">
        <f t="shared" si="29"/>
        <v>0</v>
      </c>
    </row>
    <row r="87" spans="1:10" x14ac:dyDescent="0.25">
      <c r="A87" s="23"/>
      <c r="B87" s="58" t="s">
        <v>18</v>
      </c>
      <c r="C87" s="59">
        <f t="shared" ref="C87:H87" si="33">+C84-C86-C85</f>
        <v>0</v>
      </c>
      <c r="D87" s="59">
        <f t="shared" si="33"/>
        <v>0</v>
      </c>
      <c r="E87" s="59">
        <f t="shared" si="33"/>
        <v>0</v>
      </c>
      <c r="F87" s="59">
        <f t="shared" si="33"/>
        <v>0</v>
      </c>
      <c r="G87" s="59">
        <f t="shared" si="33"/>
        <v>0</v>
      </c>
      <c r="H87" s="59">
        <f t="shared" si="33"/>
        <v>0</v>
      </c>
      <c r="I87" s="49">
        <f t="shared" si="32"/>
        <v>0</v>
      </c>
      <c r="J87" s="50">
        <f t="shared" si="29"/>
        <v>0</v>
      </c>
    </row>
    <row r="88" spans="1:10" x14ac:dyDescent="0.25">
      <c r="A88" s="43">
        <v>68</v>
      </c>
      <c r="B88" s="57" t="str">
        <f>+B18</f>
        <v>Amortitzacions</v>
      </c>
      <c r="C88" s="48">
        <f>H65</f>
        <v>0</v>
      </c>
      <c r="D88" s="48">
        <f>C88</f>
        <v>0</v>
      </c>
      <c r="E88" s="48">
        <f>D88</f>
        <v>0</v>
      </c>
      <c r="F88" s="48">
        <f>E88</f>
        <v>0</v>
      </c>
      <c r="G88" s="48">
        <f>F88</f>
        <v>0</v>
      </c>
      <c r="H88" s="48">
        <f>G88</f>
        <v>0</v>
      </c>
      <c r="I88" s="49">
        <f t="shared" si="32"/>
        <v>0</v>
      </c>
      <c r="J88" s="50">
        <f t="shared" si="29"/>
        <v>0</v>
      </c>
    </row>
    <row r="89" spans="1:10" x14ac:dyDescent="0.25">
      <c r="A89" s="43">
        <v>69</v>
      </c>
      <c r="B89" s="57" t="str">
        <f>+B19</f>
        <v>Provisions</v>
      </c>
      <c r="C89" s="60">
        <f>C76*[1]VARIABLES!$B$72</f>
        <v>0</v>
      </c>
      <c r="D89" s="60">
        <f>D76*[1]VARIABLES!$B$72</f>
        <v>0</v>
      </c>
      <c r="E89" s="60">
        <f>E76*[1]VARIABLES!$B$72</f>
        <v>0</v>
      </c>
      <c r="F89" s="60">
        <f>F76*[1]VARIABLES!$B$72</f>
        <v>0</v>
      </c>
      <c r="G89" s="60">
        <f>G76*[1]VARIABLES!$B$72</f>
        <v>0</v>
      </c>
      <c r="H89" s="60">
        <f>H76*[1]VARIABLES!$B$72</f>
        <v>0</v>
      </c>
      <c r="I89" s="49">
        <f t="shared" si="32"/>
        <v>0</v>
      </c>
      <c r="J89" s="50">
        <f t="shared" si="29"/>
        <v>0</v>
      </c>
    </row>
    <row r="90" spans="1:10" x14ac:dyDescent="0.25">
      <c r="A90" s="43"/>
      <c r="B90" s="58" t="s">
        <v>19</v>
      </c>
      <c r="C90" s="62">
        <f t="shared" ref="C90:H90" si="34">+C87-C88-C89</f>
        <v>0</v>
      </c>
      <c r="D90" s="62">
        <f t="shared" si="34"/>
        <v>0</v>
      </c>
      <c r="E90" s="62">
        <f t="shared" si="34"/>
        <v>0</v>
      </c>
      <c r="F90" s="62">
        <f t="shared" si="34"/>
        <v>0</v>
      </c>
      <c r="G90" s="62">
        <f t="shared" si="34"/>
        <v>0</v>
      </c>
      <c r="H90" s="62">
        <f t="shared" si="34"/>
        <v>0</v>
      </c>
      <c r="I90" s="49">
        <f t="shared" si="32"/>
        <v>0</v>
      </c>
      <c r="J90" s="50">
        <f t="shared" si="29"/>
        <v>0</v>
      </c>
    </row>
    <row r="91" spans="1:10" x14ac:dyDescent="0.25">
      <c r="A91" s="43">
        <v>66</v>
      </c>
      <c r="B91" s="57" t="str">
        <f>+B21</f>
        <v>Despeses financeres</v>
      </c>
      <c r="C91" s="48">
        <v>0</v>
      </c>
      <c r="D91" s="48">
        <v>0</v>
      </c>
      <c r="E91" s="48">
        <v>0</v>
      </c>
      <c r="F91" s="48">
        <v>0</v>
      </c>
      <c r="G91" s="48">
        <v>0</v>
      </c>
      <c r="H91" s="48">
        <v>0</v>
      </c>
      <c r="I91" s="49">
        <f t="shared" si="32"/>
        <v>0</v>
      </c>
      <c r="J91" s="50">
        <f t="shared" si="29"/>
        <v>0</v>
      </c>
    </row>
    <row r="92" spans="1:10" x14ac:dyDescent="0.25">
      <c r="A92" s="61"/>
      <c r="B92" s="58" t="str">
        <f>+B69</f>
        <v>RESULTAT ABANS IMPOSTOS</v>
      </c>
      <c r="C92" s="62">
        <f t="shared" ref="C92:H92" si="35">+C90-C91</f>
        <v>0</v>
      </c>
      <c r="D92" s="62">
        <f t="shared" si="35"/>
        <v>0</v>
      </c>
      <c r="E92" s="62">
        <f t="shared" si="35"/>
        <v>0</v>
      </c>
      <c r="F92" s="62">
        <f t="shared" si="35"/>
        <v>0</v>
      </c>
      <c r="G92" s="62">
        <f t="shared" si="35"/>
        <v>0</v>
      </c>
      <c r="H92" s="62">
        <f t="shared" si="35"/>
        <v>0</v>
      </c>
      <c r="I92" s="49">
        <f t="shared" si="32"/>
        <v>0</v>
      </c>
      <c r="J92" s="50">
        <f t="shared" si="29"/>
        <v>0</v>
      </c>
    </row>
    <row r="93" spans="1:10" ht="15.75" thickBot="1" x14ac:dyDescent="0.3">
      <c r="A93" s="43">
        <v>63</v>
      </c>
      <c r="B93" s="57" t="str">
        <f>+B23</f>
        <v>Tributs</v>
      </c>
      <c r="C93" s="48">
        <f>H70</f>
        <v>0</v>
      </c>
      <c r="D93" s="48">
        <f>C93</f>
        <v>0</v>
      </c>
      <c r="E93" s="48">
        <f>D93</f>
        <v>0</v>
      </c>
      <c r="F93" s="48">
        <f>E93</f>
        <v>0</v>
      </c>
      <c r="G93" s="48">
        <f>F93</f>
        <v>0</v>
      </c>
      <c r="H93" s="48">
        <f>G93</f>
        <v>0</v>
      </c>
      <c r="I93" s="63">
        <f t="shared" si="32"/>
        <v>0</v>
      </c>
      <c r="J93" s="50">
        <f t="shared" si="29"/>
        <v>0</v>
      </c>
    </row>
    <row r="94" spans="1:10" ht="15.75" thickBot="1" x14ac:dyDescent="0.3">
      <c r="A94" s="23"/>
      <c r="B94" s="64" t="str">
        <f>+B71</f>
        <v>RESULTAT</v>
      </c>
      <c r="C94" s="22">
        <f t="shared" ref="C94:H94" si="36">+C92-C93</f>
        <v>0</v>
      </c>
      <c r="D94" s="22">
        <f t="shared" si="36"/>
        <v>0</v>
      </c>
      <c r="E94" s="22">
        <f t="shared" si="36"/>
        <v>0</v>
      </c>
      <c r="F94" s="22">
        <f t="shared" si="36"/>
        <v>0</v>
      </c>
      <c r="G94" s="22">
        <f t="shared" si="36"/>
        <v>0</v>
      </c>
      <c r="H94" s="65">
        <f t="shared" si="36"/>
        <v>0</v>
      </c>
      <c r="I94" s="66">
        <f t="shared" si="32"/>
        <v>0</v>
      </c>
      <c r="J94" s="67">
        <f t="shared" si="29"/>
        <v>0</v>
      </c>
    </row>
  </sheetData>
  <mergeCells count="18">
    <mergeCell ref="B28:J28"/>
    <mergeCell ref="B52:J52"/>
    <mergeCell ref="B75:J75"/>
    <mergeCell ref="B81:J81"/>
    <mergeCell ref="B34:J34"/>
    <mergeCell ref="B48:B49"/>
    <mergeCell ref="C50:H50"/>
    <mergeCell ref="I50:J50"/>
    <mergeCell ref="B58:J58"/>
    <mergeCell ref="C73:H73"/>
    <mergeCell ref="I73:J73"/>
    <mergeCell ref="B1:B2"/>
    <mergeCell ref="C3:H3"/>
    <mergeCell ref="I3:J3"/>
    <mergeCell ref="B5:J5"/>
    <mergeCell ref="B11:J11"/>
    <mergeCell ref="C26:H26"/>
    <mergeCell ref="I26:J26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Button 1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0</xdr:row>
                    <xdr:rowOff>0</xdr:rowOff>
                  </from>
                  <to>
                    <xdr:col>4</xdr:col>
                    <xdr:colOff>266700</xdr:colOff>
                    <xdr:row>1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2D0E3-B1CE-476F-8D85-EB47FE319B93}">
  <dimension ref="A1:P102"/>
  <sheetViews>
    <sheetView topLeftCell="A13" workbookViewId="0">
      <selection activeCell="O102" sqref="O102"/>
    </sheetView>
  </sheetViews>
  <sheetFormatPr defaultRowHeight="15" x14ac:dyDescent="0.25"/>
  <cols>
    <col min="1" max="1" width="9.140625" style="109"/>
    <col min="2" max="2" width="25.140625" style="109" customWidth="1"/>
    <col min="3" max="3" width="9.140625" bestFit="1" customWidth="1"/>
    <col min="4" max="4" width="7.28515625" bestFit="1" customWidth="1"/>
    <col min="5" max="6" width="5.85546875" bestFit="1" customWidth="1"/>
    <col min="7" max="8" width="5.5703125" bestFit="1" customWidth="1"/>
    <col min="9" max="9" width="6.85546875" bestFit="1" customWidth="1"/>
    <col min="10" max="10" width="6.7109375" bestFit="1" customWidth="1"/>
    <col min="11" max="11" width="9.85546875" bestFit="1" customWidth="1"/>
    <col min="12" max="12" width="8.85546875" bestFit="1" customWidth="1"/>
    <col min="13" max="13" width="10.28515625" bestFit="1" customWidth="1"/>
    <col min="14" max="14" width="10" bestFit="1" customWidth="1"/>
    <col min="15" max="15" width="7.140625" bestFit="1" customWidth="1"/>
  </cols>
  <sheetData>
    <row r="1" spans="1:16" x14ac:dyDescent="0.25">
      <c r="A1" s="107" t="s">
        <v>10</v>
      </c>
      <c r="B1" s="107"/>
      <c r="C1" s="75" t="str">
        <f>[1]TRESORERIA!C9</f>
        <v>MESOS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 t="s">
        <v>22</v>
      </c>
    </row>
    <row r="2" spans="1:16" x14ac:dyDescent="0.25">
      <c r="A2" s="107"/>
      <c r="B2" s="107"/>
      <c r="C2" s="77" t="str">
        <f>[1]TRESORERIA!C10</f>
        <v>GENER</v>
      </c>
      <c r="D2" s="77" t="str">
        <f>[1]TRESORERIA!D10</f>
        <v>FEBRER</v>
      </c>
      <c r="E2" s="77" t="str">
        <f>[1]TRESORERIA!E10</f>
        <v>MARÇ</v>
      </c>
      <c r="F2" s="77" t="str">
        <f>[1]TRESORERIA!F10</f>
        <v>ABRIL</v>
      </c>
      <c r="G2" s="77" t="str">
        <f>[1]TRESORERIA!G10</f>
        <v>MAIG</v>
      </c>
      <c r="H2" s="77" t="str">
        <f>[1]TRESORERIA!H10</f>
        <v>JUNY</v>
      </c>
      <c r="I2" s="77" t="str">
        <f>[1]TRESORERIA!I10</f>
        <v>JULIOL</v>
      </c>
      <c r="J2" s="77" t="str">
        <f>[1]TRESORERIA!J10</f>
        <v>AGOST</v>
      </c>
      <c r="K2" s="77" t="str">
        <f>[1]TRESORERIA!K10</f>
        <v>SETEMBRE</v>
      </c>
      <c r="L2" s="77" t="str">
        <f>[1]TRESORERIA!L10</f>
        <v>OCTUBRE</v>
      </c>
      <c r="M2" s="77" t="str">
        <f>[1]TRESORERIA!M10</f>
        <v>NOVEMBRE</v>
      </c>
      <c r="N2" s="77" t="str">
        <f>[1]TRESORERIA!N10</f>
        <v>DESEMBRE</v>
      </c>
      <c r="O2" s="76"/>
    </row>
    <row r="3" spans="1:16" x14ac:dyDescent="0.25">
      <c r="A3" s="120" t="s">
        <v>23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6" x14ac:dyDescent="0.25">
      <c r="A4" s="79" t="s">
        <v>24</v>
      </c>
      <c r="B4" s="79"/>
      <c r="C4" s="80">
        <v>0</v>
      </c>
      <c r="D4" s="80">
        <v>0</v>
      </c>
      <c r="E4" s="80">
        <v>0</v>
      </c>
      <c r="F4" s="80">
        <v>0</v>
      </c>
      <c r="G4" s="80">
        <v>0</v>
      </c>
      <c r="H4" s="80">
        <v>0</v>
      </c>
      <c r="I4" s="80">
        <v>0</v>
      </c>
      <c r="J4" s="80">
        <v>0</v>
      </c>
      <c r="K4" s="80">
        <v>0</v>
      </c>
      <c r="L4" s="80">
        <v>0</v>
      </c>
      <c r="M4" s="80">
        <v>0</v>
      </c>
      <c r="N4" s="80">
        <v>0</v>
      </c>
      <c r="O4" s="82">
        <f>C4+D4+E4+F4+G4+H4+I4+J4+K4+L4+M4+N4</f>
        <v>0</v>
      </c>
      <c r="P4" s="113"/>
    </row>
    <row r="5" spans="1:16" x14ac:dyDescent="0.25">
      <c r="A5" s="84" t="s">
        <v>25</v>
      </c>
      <c r="B5" s="84"/>
      <c r="C5" s="85">
        <v>0</v>
      </c>
      <c r="D5" s="85">
        <v>0</v>
      </c>
      <c r="E5" s="85">
        <v>0</v>
      </c>
      <c r="F5" s="85">
        <v>0</v>
      </c>
      <c r="G5" s="85">
        <v>0</v>
      </c>
      <c r="H5" s="85">
        <v>0</v>
      </c>
      <c r="I5" s="85">
        <v>0</v>
      </c>
      <c r="J5" s="85">
        <v>0</v>
      </c>
      <c r="K5" s="85">
        <v>0</v>
      </c>
      <c r="L5" s="85">
        <v>0</v>
      </c>
      <c r="M5" s="85">
        <v>0</v>
      </c>
      <c r="N5" s="114">
        <v>0</v>
      </c>
      <c r="O5" s="115">
        <f t="shared" ref="O5:O8" si="0">C5+D5+E5+F5+G5+H5+I5+J5+K5+L5+M5+N5</f>
        <v>0</v>
      </c>
    </row>
    <row r="6" spans="1:16" x14ac:dyDescent="0.25">
      <c r="A6" s="84" t="s">
        <v>26</v>
      </c>
      <c r="B6" s="84"/>
      <c r="C6" s="85">
        <v>0</v>
      </c>
      <c r="D6" s="85">
        <v>0</v>
      </c>
      <c r="E6" s="85">
        <v>0</v>
      </c>
      <c r="F6" s="85">
        <v>0</v>
      </c>
      <c r="G6" s="85">
        <v>0</v>
      </c>
      <c r="H6" s="85">
        <v>0</v>
      </c>
      <c r="I6" s="85">
        <v>0</v>
      </c>
      <c r="J6" s="85">
        <v>0</v>
      </c>
      <c r="K6" s="85">
        <v>0</v>
      </c>
      <c r="L6" s="85">
        <v>0</v>
      </c>
      <c r="M6" s="85">
        <v>0</v>
      </c>
      <c r="N6" s="114">
        <v>0</v>
      </c>
      <c r="O6" s="115">
        <f t="shared" si="0"/>
        <v>0</v>
      </c>
    </row>
    <row r="7" spans="1:16" x14ac:dyDescent="0.25">
      <c r="A7" s="84" t="s">
        <v>27</v>
      </c>
      <c r="B7" s="84"/>
      <c r="C7" s="85">
        <v>0</v>
      </c>
      <c r="D7" s="85">
        <f>[1]TRESORERIA!D17</f>
        <v>0</v>
      </c>
      <c r="E7" s="85">
        <f>[1]TRESORERIA!E17</f>
        <v>0</v>
      </c>
      <c r="F7" s="85">
        <f>[1]TRESORERIA!F17</f>
        <v>0</v>
      </c>
      <c r="G7" s="85">
        <f>[1]TRESORERIA!G17</f>
        <v>0</v>
      </c>
      <c r="H7" s="85">
        <f>[1]TRESORERIA!H17</f>
        <v>0</v>
      </c>
      <c r="I7" s="85">
        <f>[1]TRESORERIA!I17</f>
        <v>0</v>
      </c>
      <c r="J7" s="85">
        <f>[1]TRESORERIA!J17</f>
        <v>0</v>
      </c>
      <c r="K7" s="85">
        <f>[1]TRESORERIA!K17</f>
        <v>0</v>
      </c>
      <c r="L7" s="85">
        <f>[1]TRESORERIA!L17</f>
        <v>0</v>
      </c>
      <c r="M7" s="85">
        <f>[1]TRESORERIA!M17</f>
        <v>0</v>
      </c>
      <c r="N7" s="114">
        <f>[1]TRESORERIA!N17</f>
        <v>0</v>
      </c>
      <c r="O7" s="115">
        <f t="shared" si="0"/>
        <v>0</v>
      </c>
    </row>
    <row r="8" spans="1:16" x14ac:dyDescent="0.25">
      <c r="A8" s="84" t="s">
        <v>28</v>
      </c>
      <c r="B8" s="84"/>
      <c r="C8" s="85">
        <f>[1]TRESORERIA!C18</f>
        <v>0</v>
      </c>
      <c r="D8" s="85">
        <f>[1]TRESORERIA!D18</f>
        <v>0</v>
      </c>
      <c r="E8" s="85">
        <f>[1]TRESORERIA!E18</f>
        <v>0</v>
      </c>
      <c r="F8" s="85">
        <f>[1]TRESORERIA!F18</f>
        <v>0</v>
      </c>
      <c r="G8" s="85">
        <f>[1]TRESORERIA!G18</f>
        <v>0</v>
      </c>
      <c r="H8" s="85">
        <f>[1]TRESORERIA!H18</f>
        <v>0</v>
      </c>
      <c r="I8" s="85">
        <f>[1]TRESORERIA!I18</f>
        <v>0</v>
      </c>
      <c r="J8" s="85">
        <f>[1]TRESORERIA!J18</f>
        <v>0</v>
      </c>
      <c r="K8" s="85">
        <f>[1]TRESORERIA!K18</f>
        <v>0</v>
      </c>
      <c r="L8" s="85">
        <f>[1]TRESORERIA!L18</f>
        <v>0</v>
      </c>
      <c r="M8" s="85">
        <f>[1]TRESORERIA!M18</f>
        <v>0</v>
      </c>
      <c r="N8" s="114">
        <f>[1]TRESORERIA!N18</f>
        <v>0</v>
      </c>
      <c r="O8" s="115">
        <f t="shared" si="0"/>
        <v>0</v>
      </c>
    </row>
    <row r="9" spans="1:16" x14ac:dyDescent="0.25">
      <c r="A9" s="105" t="s">
        <v>29</v>
      </c>
      <c r="B9" s="105"/>
      <c r="C9" s="87">
        <f>C4+C5+C6+C7+C8</f>
        <v>0</v>
      </c>
      <c r="D9" s="87">
        <f t="shared" ref="D9:O9" si="1">D4+D5+D6+D7+D8</f>
        <v>0</v>
      </c>
      <c r="E9" s="87">
        <f t="shared" si="1"/>
        <v>0</v>
      </c>
      <c r="F9" s="87">
        <f t="shared" si="1"/>
        <v>0</v>
      </c>
      <c r="G9" s="87">
        <f t="shared" si="1"/>
        <v>0</v>
      </c>
      <c r="H9" s="87">
        <f t="shared" si="1"/>
        <v>0</v>
      </c>
      <c r="I9" s="87">
        <f t="shared" si="1"/>
        <v>0</v>
      </c>
      <c r="J9" s="87">
        <f t="shared" si="1"/>
        <v>0</v>
      </c>
      <c r="K9" s="87">
        <f t="shared" si="1"/>
        <v>0</v>
      </c>
      <c r="L9" s="87">
        <f t="shared" si="1"/>
        <v>0</v>
      </c>
      <c r="M9" s="87">
        <f t="shared" si="1"/>
        <v>0</v>
      </c>
      <c r="N9" s="87">
        <f t="shared" si="1"/>
        <v>0</v>
      </c>
      <c r="O9" s="87">
        <f t="shared" si="1"/>
        <v>0</v>
      </c>
    </row>
    <row r="10" spans="1:16" x14ac:dyDescent="0.25">
      <c r="A10" s="108"/>
      <c r="B10" s="108"/>
      <c r="C10" s="89"/>
      <c r="D10" s="89"/>
      <c r="E10" s="89"/>
      <c r="F10" s="89"/>
      <c r="G10" s="89"/>
      <c r="H10" s="89"/>
      <c r="I10" s="90"/>
      <c r="J10" s="90"/>
      <c r="K10" s="90"/>
      <c r="L10" s="90"/>
      <c r="M10" s="90"/>
      <c r="N10" s="90"/>
      <c r="O10" s="91"/>
    </row>
    <row r="11" spans="1:16" x14ac:dyDescent="0.25">
      <c r="A11" s="120" t="s">
        <v>30</v>
      </c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</row>
    <row r="12" spans="1:16" x14ac:dyDescent="0.25">
      <c r="A12" s="79" t="s">
        <v>31</v>
      </c>
      <c r="B12" s="116"/>
      <c r="C12" s="117">
        <f>C14+C13</f>
        <v>0</v>
      </c>
      <c r="D12" s="117">
        <f t="shared" ref="D12:O12" si="2">D14+D13</f>
        <v>0</v>
      </c>
      <c r="E12" s="117">
        <f t="shared" si="2"/>
        <v>0</v>
      </c>
      <c r="F12" s="117">
        <f t="shared" si="2"/>
        <v>0</v>
      </c>
      <c r="G12" s="117">
        <f t="shared" si="2"/>
        <v>0</v>
      </c>
      <c r="H12" s="117">
        <f t="shared" si="2"/>
        <v>0</v>
      </c>
      <c r="I12" s="117">
        <f t="shared" si="2"/>
        <v>0</v>
      </c>
      <c r="J12" s="117">
        <f t="shared" si="2"/>
        <v>0</v>
      </c>
      <c r="K12" s="117">
        <v>0</v>
      </c>
      <c r="L12" s="117">
        <f t="shared" si="2"/>
        <v>0</v>
      </c>
      <c r="M12" s="117">
        <f t="shared" si="2"/>
        <v>0</v>
      </c>
      <c r="N12" s="117">
        <f t="shared" si="2"/>
        <v>0</v>
      </c>
      <c r="O12" s="117">
        <f t="shared" si="2"/>
        <v>0</v>
      </c>
    </row>
    <row r="13" spans="1:16" x14ac:dyDescent="0.25">
      <c r="A13" s="81" t="s">
        <v>32</v>
      </c>
      <c r="B13" s="81"/>
      <c r="C13" s="82">
        <v>0</v>
      </c>
      <c r="D13" s="82">
        <f>[1]TRESORERIA!D23</f>
        <v>0</v>
      </c>
      <c r="E13" s="82">
        <f>[1]TRESORERIA!E23</f>
        <v>0</v>
      </c>
      <c r="F13" s="82">
        <f>[1]TRESORERIA!F23</f>
        <v>0</v>
      </c>
      <c r="G13" s="82">
        <f>[1]TRESORERIA!G23</f>
        <v>0</v>
      </c>
      <c r="H13" s="82">
        <f>[1]TRESORERIA!H23</f>
        <v>0</v>
      </c>
      <c r="I13" s="82">
        <f>[1]TRESORERIA!I23</f>
        <v>0</v>
      </c>
      <c r="J13" s="82">
        <f>[1]TRESORERIA!J23</f>
        <v>0</v>
      </c>
      <c r="K13" s="82">
        <v>0</v>
      </c>
      <c r="L13" s="82">
        <f>[1]TRESORERIA!L23</f>
        <v>0</v>
      </c>
      <c r="M13" s="82">
        <f>[1]TRESORERIA!M23</f>
        <v>0</v>
      </c>
      <c r="N13" s="82">
        <f>[1]TRESORERIA!N23</f>
        <v>0</v>
      </c>
      <c r="O13" s="83">
        <f>C13+D13+E13+F13+G13+H13+I13+J13+K13+L13+N13+M13</f>
        <v>0</v>
      </c>
    </row>
    <row r="14" spans="1:16" x14ac:dyDescent="0.25">
      <c r="A14" s="92" t="s">
        <v>33</v>
      </c>
      <c r="B14" s="92"/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f>C14+D14+E14+F14+G14+H14+I14+J14+K14+L14+N14+M14</f>
        <v>0</v>
      </c>
    </row>
    <row r="15" spans="1:16" x14ac:dyDescent="0.25">
      <c r="A15" s="84" t="s">
        <v>34</v>
      </c>
      <c r="B15" s="84"/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86">
        <f>C15+D15+E15+F15+G15+H15+I15+J15+K15+L15+M15+N15</f>
        <v>0</v>
      </c>
    </row>
    <row r="16" spans="1:16" x14ac:dyDescent="0.25">
      <c r="A16" s="93" t="s">
        <v>35</v>
      </c>
      <c r="B16" s="93"/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118">
        <f t="shared" ref="O16:O42" si="3">C16+D16+E16+F16+G16+H16+I16+J16+K16+L16+M16+N16</f>
        <v>0</v>
      </c>
    </row>
    <row r="17" spans="1:15" x14ac:dyDescent="0.25">
      <c r="A17" s="95" t="s">
        <v>36</v>
      </c>
      <c r="B17" s="96"/>
      <c r="C17" s="94">
        <f>+[1]TRESORERIA!C28</f>
        <v>0</v>
      </c>
      <c r="D17" s="94">
        <f>+[1]TRESORERIA!D28</f>
        <v>0</v>
      </c>
      <c r="E17" s="94">
        <f>+[1]TRESORERIA!E28</f>
        <v>0</v>
      </c>
      <c r="F17" s="94">
        <f>+[1]TRESORERIA!F28</f>
        <v>0</v>
      </c>
      <c r="G17" s="94">
        <f>+[1]TRESORERIA!G28</f>
        <v>0</v>
      </c>
      <c r="H17" s="94">
        <f>+[1]TRESORERIA!H28</f>
        <v>0</v>
      </c>
      <c r="I17" s="94">
        <f>+[1]TRESORERIA!I28</f>
        <v>0</v>
      </c>
      <c r="J17" s="94">
        <f>+[1]TRESORERIA!J28</f>
        <v>0</v>
      </c>
      <c r="K17" s="94">
        <f>+[1]TRESORERIA!K28</f>
        <v>0</v>
      </c>
      <c r="L17" s="94">
        <f>+[1]TRESORERIA!L28</f>
        <v>0</v>
      </c>
      <c r="M17" s="94">
        <f>+[1]TRESORERIA!M28</f>
        <v>0</v>
      </c>
      <c r="N17" s="94">
        <f>+[1]TRESORERIA!N28</f>
        <v>0</v>
      </c>
      <c r="O17" s="118">
        <f t="shared" si="3"/>
        <v>0</v>
      </c>
    </row>
    <row r="18" spans="1:15" x14ac:dyDescent="0.25">
      <c r="A18" s="97" t="s">
        <v>37</v>
      </c>
      <c r="B18" s="97"/>
      <c r="C18" s="98">
        <v>0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118">
        <f t="shared" si="3"/>
        <v>0</v>
      </c>
    </row>
    <row r="19" spans="1:15" x14ac:dyDescent="0.25">
      <c r="A19" s="97" t="s">
        <v>38</v>
      </c>
      <c r="B19" s="97"/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118">
        <f t="shared" si="3"/>
        <v>0</v>
      </c>
    </row>
    <row r="20" spans="1:15" x14ac:dyDescent="0.25">
      <c r="A20" s="97" t="s">
        <v>39</v>
      </c>
      <c r="B20" s="97"/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118">
        <f t="shared" si="3"/>
        <v>0</v>
      </c>
    </row>
    <row r="21" spans="1:15" x14ac:dyDescent="0.25">
      <c r="A21" s="97" t="s">
        <v>40</v>
      </c>
      <c r="B21" s="97"/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118">
        <f t="shared" si="3"/>
        <v>0</v>
      </c>
    </row>
    <row r="22" spans="1:15" x14ac:dyDescent="0.25">
      <c r="A22" s="97" t="s">
        <v>41</v>
      </c>
      <c r="B22" s="97"/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118">
        <f t="shared" si="3"/>
        <v>0</v>
      </c>
    </row>
    <row r="23" spans="1:15" x14ac:dyDescent="0.25">
      <c r="A23" s="97" t="s">
        <v>42</v>
      </c>
      <c r="B23" s="97"/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118">
        <f t="shared" si="3"/>
        <v>0</v>
      </c>
    </row>
    <row r="24" spans="1:15" x14ac:dyDescent="0.25">
      <c r="A24" s="97" t="s">
        <v>43</v>
      </c>
      <c r="B24" s="97"/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118">
        <f t="shared" si="3"/>
        <v>0</v>
      </c>
    </row>
    <row r="25" spans="1:15" x14ac:dyDescent="0.25">
      <c r="A25" s="99" t="s">
        <v>44</v>
      </c>
      <c r="B25" s="99"/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118">
        <f t="shared" si="3"/>
        <v>0</v>
      </c>
    </row>
    <row r="26" spans="1:15" x14ac:dyDescent="0.25">
      <c r="A26" s="99" t="s">
        <v>45</v>
      </c>
      <c r="B26" s="99"/>
      <c r="C26" s="100">
        <v>0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18">
        <f t="shared" si="3"/>
        <v>0</v>
      </c>
    </row>
    <row r="27" spans="1:15" x14ac:dyDescent="0.25">
      <c r="A27" s="79" t="s">
        <v>46</v>
      </c>
      <c r="B27" s="79"/>
      <c r="C27" s="101">
        <v>0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  <c r="O27" s="86">
        <f t="shared" si="3"/>
        <v>0</v>
      </c>
    </row>
    <row r="28" spans="1:15" x14ac:dyDescent="0.25">
      <c r="A28" s="97" t="s">
        <v>47</v>
      </c>
      <c r="B28" s="97"/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118">
        <f t="shared" si="3"/>
        <v>0</v>
      </c>
    </row>
    <row r="29" spans="1:15" x14ac:dyDescent="0.25">
      <c r="A29" s="97" t="s">
        <v>48</v>
      </c>
      <c r="B29" s="97"/>
      <c r="C29" s="98">
        <v>0</v>
      </c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118">
        <f t="shared" si="3"/>
        <v>0</v>
      </c>
    </row>
    <row r="30" spans="1:15" x14ac:dyDescent="0.25">
      <c r="A30" s="97" t="s">
        <v>49</v>
      </c>
      <c r="B30" s="97"/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118">
        <f t="shared" si="3"/>
        <v>0</v>
      </c>
    </row>
    <row r="31" spans="1:15" x14ac:dyDescent="0.25">
      <c r="A31" s="97" t="s">
        <v>50</v>
      </c>
      <c r="B31" s="97"/>
      <c r="C31" s="98">
        <f>[1]TRESORERIA!C42</f>
        <v>0</v>
      </c>
      <c r="D31" s="98">
        <f>[1]TRESORERIA!D42</f>
        <v>0</v>
      </c>
      <c r="E31" s="98">
        <f>[1]TRESORERIA!E42</f>
        <v>0</v>
      </c>
      <c r="F31" s="98">
        <f>[1]TRESORERIA!F42</f>
        <v>0</v>
      </c>
      <c r="G31" s="98">
        <f>[1]TRESORERIA!G42</f>
        <v>0</v>
      </c>
      <c r="H31" s="98">
        <f>[1]TRESORERIA!H42</f>
        <v>0</v>
      </c>
      <c r="I31" s="98">
        <f>[1]TRESORERIA!I42</f>
        <v>0</v>
      </c>
      <c r="J31" s="98">
        <f>[1]TRESORERIA!J42</f>
        <v>0</v>
      </c>
      <c r="K31" s="98">
        <f>[1]TRESORERIA!K42</f>
        <v>0</v>
      </c>
      <c r="L31" s="98">
        <f>[1]TRESORERIA!L42</f>
        <v>0</v>
      </c>
      <c r="M31" s="98">
        <f>[1]TRESORERIA!M42</f>
        <v>0</v>
      </c>
      <c r="N31" s="98">
        <f>[1]TRESORERIA!N42</f>
        <v>0</v>
      </c>
      <c r="O31" s="118">
        <f t="shared" si="3"/>
        <v>0</v>
      </c>
    </row>
    <row r="32" spans="1:15" x14ac:dyDescent="0.25">
      <c r="A32" s="97" t="s">
        <v>51</v>
      </c>
      <c r="B32" s="97"/>
      <c r="C32" s="98">
        <f>[1]TRESORERIA!C43</f>
        <v>0</v>
      </c>
      <c r="D32" s="98">
        <f>[1]TRESORERIA!D43</f>
        <v>0</v>
      </c>
      <c r="E32" s="98">
        <f>[1]TRESORERIA!E43</f>
        <v>0</v>
      </c>
      <c r="F32" s="98">
        <f>[1]TRESORERIA!F43</f>
        <v>0</v>
      </c>
      <c r="G32" s="98">
        <f>[1]TRESORERIA!G43</f>
        <v>0</v>
      </c>
      <c r="H32" s="98">
        <f>[1]TRESORERIA!H43</f>
        <v>0</v>
      </c>
      <c r="I32" s="98">
        <f>[1]TRESORERIA!I43</f>
        <v>0</v>
      </c>
      <c r="J32" s="98">
        <f>[1]TRESORERIA!J43</f>
        <v>0</v>
      </c>
      <c r="K32" s="98">
        <f>[1]TRESORERIA!K43</f>
        <v>0</v>
      </c>
      <c r="L32" s="98">
        <f>[1]TRESORERIA!L43</f>
        <v>0</v>
      </c>
      <c r="M32" s="98">
        <f>[1]TRESORERIA!M43</f>
        <v>0</v>
      </c>
      <c r="N32" s="98">
        <f>[1]TRESORERIA!N43</f>
        <v>0</v>
      </c>
      <c r="O32" s="118">
        <f t="shared" si="3"/>
        <v>0</v>
      </c>
    </row>
    <row r="33" spans="1:15" x14ac:dyDescent="0.25">
      <c r="A33" s="97" t="s">
        <v>48</v>
      </c>
      <c r="B33" s="97"/>
      <c r="C33" s="98">
        <f>[1]TRESORERIA!C44</f>
        <v>0</v>
      </c>
      <c r="D33" s="98">
        <f>[1]TRESORERIA!D44</f>
        <v>0</v>
      </c>
      <c r="E33" s="98">
        <f>[1]TRESORERIA!E44</f>
        <v>0</v>
      </c>
      <c r="F33" s="98">
        <f>[1]TRESORERIA!F44</f>
        <v>0</v>
      </c>
      <c r="G33" s="98">
        <f>[1]TRESORERIA!G44</f>
        <v>0</v>
      </c>
      <c r="H33" s="98">
        <f>[1]TRESORERIA!H44</f>
        <v>0</v>
      </c>
      <c r="I33" s="98">
        <f>[1]TRESORERIA!I44</f>
        <v>0</v>
      </c>
      <c r="J33" s="98">
        <f>[1]TRESORERIA!J44</f>
        <v>0</v>
      </c>
      <c r="K33" s="98">
        <f>[1]TRESORERIA!K44</f>
        <v>0</v>
      </c>
      <c r="L33" s="98">
        <f>[1]TRESORERIA!L44</f>
        <v>0</v>
      </c>
      <c r="M33" s="98">
        <f>[1]TRESORERIA!M44</f>
        <v>0</v>
      </c>
      <c r="N33" s="98">
        <f>[1]TRESORERIA!N44</f>
        <v>0</v>
      </c>
      <c r="O33" s="118">
        <f t="shared" si="3"/>
        <v>0</v>
      </c>
    </row>
    <row r="34" spans="1:15" x14ac:dyDescent="0.25">
      <c r="A34" s="97" t="s">
        <v>49</v>
      </c>
      <c r="B34" s="97"/>
      <c r="C34" s="100">
        <f>[1]TRESORERIA!C45</f>
        <v>0</v>
      </c>
      <c r="D34" s="100">
        <f>[1]TRESORERIA!D45</f>
        <v>0</v>
      </c>
      <c r="E34" s="100">
        <f>[1]TRESORERIA!E45</f>
        <v>0</v>
      </c>
      <c r="F34" s="100">
        <f>[1]TRESORERIA!F45</f>
        <v>0</v>
      </c>
      <c r="G34" s="100">
        <f>[1]TRESORERIA!G45</f>
        <v>0</v>
      </c>
      <c r="H34" s="100">
        <f>[1]TRESORERIA!H45</f>
        <v>0</v>
      </c>
      <c r="I34" s="100">
        <f>[1]TRESORERIA!I45</f>
        <v>0</v>
      </c>
      <c r="J34" s="100">
        <f>[1]TRESORERIA!J45</f>
        <v>0</v>
      </c>
      <c r="K34" s="100">
        <f>[1]TRESORERIA!K45</f>
        <v>0</v>
      </c>
      <c r="L34" s="100">
        <f>[1]TRESORERIA!L45</f>
        <v>0</v>
      </c>
      <c r="M34" s="100">
        <f>[1]TRESORERIA!M45</f>
        <v>0</v>
      </c>
      <c r="N34" s="100">
        <f>[1]TRESORERIA!N45</f>
        <v>0</v>
      </c>
      <c r="O34" s="118">
        <f t="shared" si="3"/>
        <v>0</v>
      </c>
    </row>
    <row r="35" spans="1:15" x14ac:dyDescent="0.25">
      <c r="A35" s="79" t="s">
        <v>52</v>
      </c>
      <c r="B35" s="79"/>
      <c r="C35" s="85">
        <v>0</v>
      </c>
      <c r="D35" s="85">
        <v>0</v>
      </c>
      <c r="E35" s="85">
        <v>0</v>
      </c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85">
        <v>0</v>
      </c>
      <c r="L35" s="85">
        <v>0</v>
      </c>
      <c r="M35" s="85">
        <v>0</v>
      </c>
      <c r="N35" s="85">
        <v>0</v>
      </c>
      <c r="O35" s="118">
        <f t="shared" si="3"/>
        <v>0</v>
      </c>
    </row>
    <row r="36" spans="1:15" x14ac:dyDescent="0.25">
      <c r="A36" s="102" t="s">
        <v>53</v>
      </c>
      <c r="B36" s="102"/>
      <c r="C36" s="94">
        <f>[1]TRESORERIA!C47</f>
        <v>0</v>
      </c>
      <c r="D36" s="94">
        <f>[1]TRESORERIA!D47</f>
        <v>0</v>
      </c>
      <c r="E36" s="94">
        <f>[1]TRESORERIA!E47</f>
        <v>0</v>
      </c>
      <c r="F36" s="94">
        <f>[1]TRESORERIA!F47</f>
        <v>0</v>
      </c>
      <c r="G36" s="94">
        <f>[1]TRESORERIA!G47</f>
        <v>0</v>
      </c>
      <c r="H36" s="94">
        <f>[1]TRESORERIA!H47</f>
        <v>0</v>
      </c>
      <c r="I36" s="94">
        <f>[1]TRESORERIA!I47</f>
        <v>0</v>
      </c>
      <c r="J36" s="94">
        <f>[1]TRESORERIA!J47</f>
        <v>0</v>
      </c>
      <c r="K36" s="94">
        <f>[1]TRESORERIA!K47</f>
        <v>0</v>
      </c>
      <c r="L36" s="94">
        <f>[1]TRESORERIA!L47</f>
        <v>0</v>
      </c>
      <c r="M36" s="94">
        <f>[1]TRESORERIA!M47</f>
        <v>0</v>
      </c>
      <c r="N36" s="94">
        <f>[1]TRESORERIA!N47</f>
        <v>0</v>
      </c>
      <c r="O36" s="118">
        <f t="shared" si="3"/>
        <v>0</v>
      </c>
    </row>
    <row r="37" spans="1:15" x14ac:dyDescent="0.25">
      <c r="A37" s="102" t="s">
        <v>54</v>
      </c>
      <c r="B37" s="102"/>
      <c r="C37" s="98">
        <v>0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v>0</v>
      </c>
      <c r="M37" s="98">
        <v>0</v>
      </c>
      <c r="N37" s="98">
        <v>0</v>
      </c>
      <c r="O37" s="118">
        <f t="shared" si="3"/>
        <v>0</v>
      </c>
    </row>
    <row r="38" spans="1:15" x14ac:dyDescent="0.25">
      <c r="A38" s="103" t="e">
        <f>+[1]TRESORERIA!A49</f>
        <v>#N/A</v>
      </c>
      <c r="B38" s="103"/>
      <c r="C38" s="104">
        <v>0</v>
      </c>
      <c r="D38" s="104">
        <v>0</v>
      </c>
      <c r="E38" s="104">
        <v>0</v>
      </c>
      <c r="F38" s="104">
        <v>0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18">
        <f t="shared" si="3"/>
        <v>0</v>
      </c>
    </row>
    <row r="39" spans="1:15" x14ac:dyDescent="0.25">
      <c r="A39" s="84" t="s">
        <v>55</v>
      </c>
      <c r="B39" s="84"/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118">
        <f t="shared" si="3"/>
        <v>0</v>
      </c>
    </row>
    <row r="40" spans="1:15" x14ac:dyDescent="0.25">
      <c r="A40" s="84" t="s">
        <v>56</v>
      </c>
      <c r="B40" s="84"/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118">
        <f t="shared" si="3"/>
        <v>0</v>
      </c>
    </row>
    <row r="41" spans="1:15" x14ac:dyDescent="0.25">
      <c r="A41" s="84" t="s">
        <v>57</v>
      </c>
      <c r="B41" s="84"/>
      <c r="C41" s="85">
        <f>[1]TRESORERIA!C52</f>
        <v>0</v>
      </c>
      <c r="D41" s="85">
        <f>[1]TRESORERIA!D52</f>
        <v>0</v>
      </c>
      <c r="E41" s="85">
        <f>[1]TRESORERIA!E52</f>
        <v>0</v>
      </c>
      <c r="F41" s="85">
        <f>[1]TRESORERIA!F52</f>
        <v>0</v>
      </c>
      <c r="G41" s="85">
        <f>[1]TRESORERIA!G52</f>
        <v>0</v>
      </c>
      <c r="H41" s="85">
        <f>[1]TRESORERIA!H52</f>
        <v>0</v>
      </c>
      <c r="I41" s="85">
        <f>[1]TRESORERIA!I52</f>
        <v>0</v>
      </c>
      <c r="J41" s="85">
        <f>[1]TRESORERIA!J52</f>
        <v>0</v>
      </c>
      <c r="K41" s="85">
        <f>[1]TRESORERIA!K52</f>
        <v>0</v>
      </c>
      <c r="L41" s="85">
        <f>[1]TRESORERIA!L52</f>
        <v>0</v>
      </c>
      <c r="M41" s="85">
        <f>[1]TRESORERIA!M52</f>
        <v>0</v>
      </c>
      <c r="N41" s="85">
        <f>[1]TRESORERIA!N52</f>
        <v>0</v>
      </c>
      <c r="O41" s="118">
        <f t="shared" si="3"/>
        <v>0</v>
      </c>
    </row>
    <row r="42" spans="1:15" x14ac:dyDescent="0.25">
      <c r="A42" s="84" t="s">
        <v>58</v>
      </c>
      <c r="B42" s="84"/>
      <c r="C42" s="85">
        <v>0</v>
      </c>
      <c r="D42" s="85">
        <v>0</v>
      </c>
      <c r="E42" s="85">
        <v>0</v>
      </c>
      <c r="F42" s="85">
        <v>0</v>
      </c>
      <c r="G42" s="85">
        <v>0</v>
      </c>
      <c r="H42" s="85">
        <v>0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118">
        <f t="shared" si="3"/>
        <v>0</v>
      </c>
    </row>
    <row r="43" spans="1:15" x14ac:dyDescent="0.25">
      <c r="A43" s="105" t="s">
        <v>59</v>
      </c>
      <c r="B43" s="105"/>
      <c r="C43" s="87">
        <f>C12+C13+C14+C15+C16+C17+C18+C19+C20+C21+C22+C23+C24+C25+C26+C27+C28+C29+C30+C31+C32+C33+C34+C35+C36+C37+C38+C39+C40+C41+C42</f>
        <v>0</v>
      </c>
      <c r="D43" s="87">
        <f t="shared" ref="D43:O43" si="4">D12+D13+D14+D15+D16+D17+D18+D19+D20+D21+D22+D23+D24+D25+D26+D27+D28+D29+D30+D31+D32+D33+D34+D35+D36+D37+D38+D39+D40+D41+D42</f>
        <v>0</v>
      </c>
      <c r="E43" s="87">
        <f t="shared" si="4"/>
        <v>0</v>
      </c>
      <c r="F43" s="87">
        <f t="shared" si="4"/>
        <v>0</v>
      </c>
      <c r="G43" s="87">
        <f t="shared" si="4"/>
        <v>0</v>
      </c>
      <c r="H43" s="87">
        <f t="shared" si="4"/>
        <v>0</v>
      </c>
      <c r="I43" s="87">
        <f t="shared" si="4"/>
        <v>0</v>
      </c>
      <c r="J43" s="87">
        <f t="shared" si="4"/>
        <v>0</v>
      </c>
      <c r="K43" s="87">
        <f t="shared" si="4"/>
        <v>0</v>
      </c>
      <c r="L43" s="87">
        <f t="shared" si="4"/>
        <v>0</v>
      </c>
      <c r="M43" s="87">
        <f t="shared" si="4"/>
        <v>0</v>
      </c>
      <c r="N43" s="87">
        <f t="shared" si="4"/>
        <v>0</v>
      </c>
      <c r="O43" s="87">
        <f t="shared" si="4"/>
        <v>0</v>
      </c>
    </row>
    <row r="44" spans="1:15" x14ac:dyDescent="0.25">
      <c r="A44" s="108"/>
      <c r="B44" s="108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</row>
    <row r="45" spans="1:15" x14ac:dyDescent="0.25">
      <c r="A45" s="105" t="s">
        <v>60</v>
      </c>
      <c r="B45" s="105"/>
      <c r="C45" s="87">
        <v>0</v>
      </c>
      <c r="D45" s="87">
        <v>0</v>
      </c>
      <c r="E45" s="87">
        <v>0</v>
      </c>
      <c r="F45" s="87">
        <v>0</v>
      </c>
      <c r="G45" s="87">
        <v>0</v>
      </c>
      <c r="H45" s="87">
        <v>0</v>
      </c>
      <c r="I45" s="87">
        <v>0</v>
      </c>
      <c r="J45" s="87">
        <v>0</v>
      </c>
      <c r="K45" s="87">
        <v>0</v>
      </c>
      <c r="L45" s="87">
        <v>0</v>
      </c>
      <c r="M45" s="87">
        <v>0</v>
      </c>
      <c r="N45" s="87">
        <v>0</v>
      </c>
      <c r="O45" s="87">
        <f>C45+D45+E45+F45+G45+H45+I45+J45+K45+L45+M45+N45</f>
        <v>0</v>
      </c>
    </row>
    <row r="46" spans="1:15" x14ac:dyDescent="0.25">
      <c r="A46" s="105" t="s">
        <v>61</v>
      </c>
      <c r="B46" s="105"/>
      <c r="C46" s="87">
        <v>0</v>
      </c>
      <c r="D46" s="87">
        <v>0</v>
      </c>
      <c r="E46" s="87">
        <v>0</v>
      </c>
      <c r="F46" s="87">
        <v>0</v>
      </c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0</v>
      </c>
      <c r="M46" s="87">
        <v>0</v>
      </c>
      <c r="N46" s="87">
        <v>0</v>
      </c>
      <c r="O46" s="87">
        <f t="shared" ref="O46:O50" si="5">C46+D46+E46+F46+G46+H46+I46+J46+K46+L46+M46+N46</f>
        <v>0</v>
      </c>
    </row>
    <row r="47" spans="1:15" x14ac:dyDescent="0.25">
      <c r="A47" s="105" t="s">
        <v>62</v>
      </c>
      <c r="B47" s="105"/>
      <c r="C47" s="87">
        <v>0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87">
        <v>0</v>
      </c>
      <c r="N47" s="87">
        <v>0</v>
      </c>
      <c r="O47" s="87">
        <f t="shared" si="5"/>
        <v>0</v>
      </c>
    </row>
    <row r="48" spans="1:15" x14ac:dyDescent="0.25">
      <c r="A48" s="78" t="s">
        <v>63</v>
      </c>
      <c r="B48" s="78"/>
      <c r="C48" s="106">
        <v>0</v>
      </c>
      <c r="D48" s="106">
        <v>0</v>
      </c>
      <c r="E48" s="106">
        <v>0</v>
      </c>
      <c r="F48" s="106">
        <v>0</v>
      </c>
      <c r="G48" s="106">
        <v>0</v>
      </c>
      <c r="H48" s="106">
        <v>0</v>
      </c>
      <c r="I48" s="106">
        <v>0</v>
      </c>
      <c r="J48" s="106">
        <v>0</v>
      </c>
      <c r="K48" s="106">
        <v>0</v>
      </c>
      <c r="L48" s="106">
        <v>0</v>
      </c>
      <c r="M48" s="106">
        <v>0</v>
      </c>
      <c r="N48" s="106">
        <v>0</v>
      </c>
      <c r="O48" s="119">
        <f t="shared" si="5"/>
        <v>0</v>
      </c>
    </row>
    <row r="49" spans="1:15" x14ac:dyDescent="0.25">
      <c r="A49" s="78" t="s">
        <v>64</v>
      </c>
      <c r="B49" s="78"/>
      <c r="C49" s="106">
        <v>0</v>
      </c>
      <c r="D49" s="106">
        <v>0</v>
      </c>
      <c r="E49" s="106">
        <v>0</v>
      </c>
      <c r="F49" s="106">
        <v>0</v>
      </c>
      <c r="G49" s="106">
        <v>0</v>
      </c>
      <c r="H49" s="106">
        <v>0</v>
      </c>
      <c r="I49" s="106">
        <v>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19">
        <f t="shared" si="5"/>
        <v>0</v>
      </c>
    </row>
    <row r="50" spans="1:15" x14ac:dyDescent="0.25">
      <c r="A50" s="78" t="s">
        <v>65</v>
      </c>
      <c r="B50" s="78"/>
      <c r="C50" s="106">
        <v>0</v>
      </c>
      <c r="D50" s="106">
        <v>0</v>
      </c>
      <c r="E50" s="106">
        <v>0</v>
      </c>
      <c r="F50" s="106">
        <v>0</v>
      </c>
      <c r="G50" s="106">
        <v>0</v>
      </c>
      <c r="H50" s="106">
        <v>0</v>
      </c>
      <c r="I50" s="106">
        <v>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19">
        <f t="shared" si="5"/>
        <v>0</v>
      </c>
    </row>
    <row r="51" spans="1:15" x14ac:dyDescent="0.25">
      <c r="A51" s="108"/>
      <c r="B51" s="10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3" spans="1:15" x14ac:dyDescent="0.25">
      <c r="A53" s="107" t="s">
        <v>21</v>
      </c>
      <c r="B53" s="107"/>
      <c r="C53" s="75" t="s">
        <v>66</v>
      </c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6" t="s">
        <v>22</v>
      </c>
    </row>
    <row r="54" spans="1:15" x14ac:dyDescent="0.25">
      <c r="A54" s="107"/>
      <c r="B54" s="107"/>
      <c r="C54" s="77" t="s">
        <v>67</v>
      </c>
      <c r="D54" s="77" t="s">
        <v>68</v>
      </c>
      <c r="E54" s="77" t="s">
        <v>69</v>
      </c>
      <c r="F54" s="77" t="s">
        <v>70</v>
      </c>
      <c r="G54" s="77" t="s">
        <v>71</v>
      </c>
      <c r="H54" s="77" t="s">
        <v>72</v>
      </c>
      <c r="I54" s="77" t="s">
        <v>73</v>
      </c>
      <c r="J54" s="77" t="s">
        <v>74</v>
      </c>
      <c r="K54" s="77" t="s">
        <v>75</v>
      </c>
      <c r="L54" s="77" t="s">
        <v>76</v>
      </c>
      <c r="M54" s="77" t="s">
        <v>77</v>
      </c>
      <c r="N54" s="77" t="s">
        <v>78</v>
      </c>
      <c r="O54" s="76"/>
    </row>
    <row r="55" spans="1:15" x14ac:dyDescent="0.25">
      <c r="A55" s="120" t="s">
        <v>23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</row>
    <row r="56" spans="1:15" x14ac:dyDescent="0.25">
      <c r="A56" s="79" t="s">
        <v>24</v>
      </c>
      <c r="B56" s="79"/>
      <c r="C56" s="80">
        <v>0</v>
      </c>
      <c r="D56" s="80">
        <v>0</v>
      </c>
      <c r="E56" s="80">
        <v>0</v>
      </c>
      <c r="F56" s="80">
        <v>0</v>
      </c>
      <c r="G56" s="80">
        <v>0</v>
      </c>
      <c r="H56" s="80">
        <v>0</v>
      </c>
      <c r="I56" s="80">
        <v>0</v>
      </c>
      <c r="J56" s="80">
        <v>0</v>
      </c>
      <c r="K56" s="80">
        <v>0</v>
      </c>
      <c r="L56" s="80">
        <v>0</v>
      </c>
      <c r="M56" s="80">
        <v>0</v>
      </c>
      <c r="N56" s="80">
        <v>0</v>
      </c>
      <c r="O56" s="82">
        <f>C56+D56+E56+F56+G56+H56+I56+J56+K56+L56+M56+N56</f>
        <v>0</v>
      </c>
    </row>
    <row r="57" spans="1:15" x14ac:dyDescent="0.25">
      <c r="A57" s="84" t="s">
        <v>25</v>
      </c>
      <c r="B57" s="84"/>
      <c r="C57" s="85">
        <v>0</v>
      </c>
      <c r="D57" s="85">
        <v>0</v>
      </c>
      <c r="E57" s="85">
        <v>0</v>
      </c>
      <c r="F57" s="85">
        <v>0</v>
      </c>
      <c r="G57" s="85">
        <v>0</v>
      </c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85">
        <v>0</v>
      </c>
      <c r="N57" s="114">
        <v>0</v>
      </c>
      <c r="O57" s="82">
        <f t="shared" ref="O57:O61" si="6">C57+D57+E57+F57+G57+H57+I57+J57+K57+L57+M57+N57</f>
        <v>0</v>
      </c>
    </row>
    <row r="58" spans="1:15" x14ac:dyDescent="0.25">
      <c r="A58" s="84" t="s">
        <v>26</v>
      </c>
      <c r="B58" s="84"/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5">
        <v>0</v>
      </c>
      <c r="I58" s="85">
        <v>0</v>
      </c>
      <c r="J58" s="85">
        <v>0</v>
      </c>
      <c r="K58" s="85">
        <v>0</v>
      </c>
      <c r="L58" s="85">
        <v>0</v>
      </c>
      <c r="M58" s="85">
        <v>0</v>
      </c>
      <c r="N58" s="114">
        <v>0</v>
      </c>
      <c r="O58" s="82">
        <f t="shared" si="6"/>
        <v>0</v>
      </c>
    </row>
    <row r="59" spans="1:15" x14ac:dyDescent="0.25">
      <c r="A59" s="84" t="s">
        <v>27</v>
      </c>
      <c r="B59" s="84"/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85">
        <v>0</v>
      </c>
      <c r="I59" s="85">
        <v>0</v>
      </c>
      <c r="J59" s="85">
        <v>0</v>
      </c>
      <c r="K59" s="85">
        <v>0</v>
      </c>
      <c r="L59" s="85">
        <v>0</v>
      </c>
      <c r="M59" s="85">
        <v>0</v>
      </c>
      <c r="N59" s="85">
        <v>0</v>
      </c>
      <c r="O59" s="82">
        <f t="shared" si="6"/>
        <v>0</v>
      </c>
    </row>
    <row r="60" spans="1:15" x14ac:dyDescent="0.25">
      <c r="A60" s="84" t="s">
        <v>28</v>
      </c>
      <c r="B60" s="84"/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5">
        <v>0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2">
        <f t="shared" si="6"/>
        <v>0</v>
      </c>
    </row>
    <row r="61" spans="1:15" x14ac:dyDescent="0.25">
      <c r="A61" s="105" t="s">
        <v>29</v>
      </c>
      <c r="B61" s="105"/>
      <c r="C61" s="87">
        <f>C56+C57+C58+C59+C60</f>
        <v>0</v>
      </c>
      <c r="D61" s="87">
        <f t="shared" ref="D61:N61" si="7">D56+D57+D58+D59+D60</f>
        <v>0</v>
      </c>
      <c r="E61" s="87">
        <f t="shared" si="7"/>
        <v>0</v>
      </c>
      <c r="F61" s="87">
        <f t="shared" si="7"/>
        <v>0</v>
      </c>
      <c r="G61" s="87">
        <f t="shared" si="7"/>
        <v>0</v>
      </c>
      <c r="H61" s="87">
        <f t="shared" si="7"/>
        <v>0</v>
      </c>
      <c r="I61" s="87">
        <f t="shared" si="7"/>
        <v>0</v>
      </c>
      <c r="J61" s="87">
        <f t="shared" si="7"/>
        <v>0</v>
      </c>
      <c r="K61" s="87">
        <f t="shared" si="7"/>
        <v>0</v>
      </c>
      <c r="L61" s="87">
        <f t="shared" si="7"/>
        <v>0</v>
      </c>
      <c r="M61" s="87">
        <f t="shared" si="7"/>
        <v>0</v>
      </c>
      <c r="N61" s="87">
        <f t="shared" si="7"/>
        <v>0</v>
      </c>
      <c r="O61" s="87">
        <f>C61+D61+E61+F61+G61+H61+I61+J61+K61+L61+M61+N61</f>
        <v>0</v>
      </c>
    </row>
    <row r="62" spans="1:15" x14ac:dyDescent="0.25">
      <c r="A62" s="108"/>
      <c r="B62" s="108"/>
      <c r="C62" s="89"/>
      <c r="D62" s="89"/>
      <c r="E62" s="89"/>
      <c r="F62" s="89"/>
      <c r="G62" s="89"/>
      <c r="H62" s="89"/>
      <c r="I62" s="90"/>
      <c r="J62" s="90"/>
      <c r="K62" s="90"/>
      <c r="L62" s="90"/>
      <c r="M62" s="90"/>
      <c r="N62" s="90"/>
      <c r="O62" s="91"/>
    </row>
    <row r="63" spans="1:15" x14ac:dyDescent="0.25">
      <c r="A63" s="120" t="s">
        <v>30</v>
      </c>
      <c r="B63" s="120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</row>
    <row r="64" spans="1:15" x14ac:dyDescent="0.25">
      <c r="A64" s="79" t="s">
        <v>31</v>
      </c>
      <c r="B64" s="116"/>
      <c r="C64" s="117">
        <f>C66+C65</f>
        <v>0</v>
      </c>
      <c r="D64" s="117">
        <f t="shared" ref="D64" si="8">D66+D65</f>
        <v>0</v>
      </c>
      <c r="E64" s="117">
        <f t="shared" ref="E64" si="9">E66+E65</f>
        <v>0</v>
      </c>
      <c r="F64" s="117">
        <f t="shared" ref="F64" si="10">F66+F65</f>
        <v>0</v>
      </c>
      <c r="G64" s="117">
        <f t="shared" ref="G64" si="11">G66+G65</f>
        <v>0</v>
      </c>
      <c r="H64" s="117">
        <f t="shared" ref="H64" si="12">H66+H65</f>
        <v>0</v>
      </c>
      <c r="I64" s="117">
        <f t="shared" ref="I64" si="13">I66+I65</f>
        <v>0</v>
      </c>
      <c r="J64" s="117">
        <f t="shared" ref="J64" si="14">J66+J65</f>
        <v>0</v>
      </c>
      <c r="K64" s="117">
        <v>0</v>
      </c>
      <c r="L64" s="117">
        <f t="shared" ref="L64" si="15">L66+L65</f>
        <v>0</v>
      </c>
      <c r="M64" s="117">
        <f t="shared" ref="M64" si="16">M66+M65</f>
        <v>0</v>
      </c>
      <c r="N64" s="117">
        <f t="shared" ref="N64" si="17">N66+N65</f>
        <v>0</v>
      </c>
      <c r="O64" s="117">
        <f>C64+D64+E64+F64+G64+H64+I64+K64+J64+L64+M64+N64</f>
        <v>0</v>
      </c>
    </row>
    <row r="65" spans="1:15" x14ac:dyDescent="0.25">
      <c r="A65" s="81" t="s">
        <v>32</v>
      </c>
      <c r="B65" s="81"/>
      <c r="C65" s="82">
        <v>0</v>
      </c>
      <c r="D65" s="82">
        <f>[1]TRESORERIA!D75</f>
        <v>0</v>
      </c>
      <c r="E65" s="82">
        <f>[1]TRESORERIA!E75</f>
        <v>0</v>
      </c>
      <c r="F65" s="82">
        <f>[1]TRESORERIA!F75</f>
        <v>0</v>
      </c>
      <c r="G65" s="82">
        <f>[1]TRESORERIA!G75</f>
        <v>0</v>
      </c>
      <c r="H65" s="82">
        <f>[1]TRESORERIA!H75</f>
        <v>0</v>
      </c>
      <c r="I65" s="82">
        <f>[1]TRESORERIA!I75</f>
        <v>0</v>
      </c>
      <c r="J65" s="82">
        <f>[1]TRESORERIA!J75</f>
        <v>0</v>
      </c>
      <c r="K65" s="82">
        <v>0</v>
      </c>
      <c r="L65" s="82">
        <f>[1]TRESORERIA!L75</f>
        <v>0</v>
      </c>
      <c r="M65" s="82">
        <f>[1]TRESORERIA!M75</f>
        <v>0</v>
      </c>
      <c r="N65" s="82">
        <f>[1]TRESORERIA!N75</f>
        <v>0</v>
      </c>
      <c r="O65" s="117">
        <f t="shared" ref="O65:O95" si="18">C65+D65+E65+F65+G65+H65+I65+K65+J65+L65+M65+N65</f>
        <v>0</v>
      </c>
    </row>
    <row r="66" spans="1:15" x14ac:dyDescent="0.25">
      <c r="A66" s="92" t="s">
        <v>33</v>
      </c>
      <c r="B66" s="92"/>
      <c r="C66" s="83">
        <v>0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3">
        <v>0</v>
      </c>
      <c r="N66" s="83">
        <v>0</v>
      </c>
      <c r="O66" s="117">
        <f t="shared" si="18"/>
        <v>0</v>
      </c>
    </row>
    <row r="67" spans="1:15" x14ac:dyDescent="0.25">
      <c r="A67" s="84" t="s">
        <v>34</v>
      </c>
      <c r="B67" s="84"/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  <c r="I67" s="85">
        <v>0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  <c r="O67" s="117">
        <f t="shared" si="18"/>
        <v>0</v>
      </c>
    </row>
    <row r="68" spans="1:15" x14ac:dyDescent="0.25">
      <c r="A68" s="93" t="s">
        <v>35</v>
      </c>
      <c r="B68" s="93"/>
      <c r="C68" s="94">
        <v>0</v>
      </c>
      <c r="D68" s="94">
        <v>0</v>
      </c>
      <c r="E68" s="94">
        <v>0</v>
      </c>
      <c r="F68" s="94">
        <v>0</v>
      </c>
      <c r="G68" s="94">
        <v>0</v>
      </c>
      <c r="H68" s="94">
        <v>0</v>
      </c>
      <c r="I68" s="94">
        <v>0</v>
      </c>
      <c r="J68" s="94">
        <v>0</v>
      </c>
      <c r="K68" s="94">
        <v>0</v>
      </c>
      <c r="L68" s="94">
        <v>0</v>
      </c>
      <c r="M68" s="94">
        <v>0</v>
      </c>
      <c r="N68" s="94">
        <v>0</v>
      </c>
      <c r="O68" s="122">
        <f t="shared" si="18"/>
        <v>0</v>
      </c>
    </row>
    <row r="69" spans="1:15" x14ac:dyDescent="0.25">
      <c r="A69" s="95" t="s">
        <v>36</v>
      </c>
      <c r="B69" s="96"/>
      <c r="C69" s="94">
        <f>+[1]TRESORERIA!C80</f>
        <v>0</v>
      </c>
      <c r="D69" s="94">
        <f>+[1]TRESORERIA!D80</f>
        <v>0</v>
      </c>
      <c r="E69" s="94">
        <f>+[1]TRESORERIA!E80</f>
        <v>0</v>
      </c>
      <c r="F69" s="94">
        <f>+[1]TRESORERIA!F80</f>
        <v>0</v>
      </c>
      <c r="G69" s="94">
        <f>+[1]TRESORERIA!G80</f>
        <v>0</v>
      </c>
      <c r="H69" s="94">
        <f>+[1]TRESORERIA!H80</f>
        <v>0</v>
      </c>
      <c r="I69" s="94">
        <f>+[1]TRESORERIA!I80</f>
        <v>0</v>
      </c>
      <c r="J69" s="94">
        <f>+[1]TRESORERIA!J80</f>
        <v>0</v>
      </c>
      <c r="K69" s="94">
        <f>+[1]TRESORERIA!K80</f>
        <v>0</v>
      </c>
      <c r="L69" s="94">
        <f>+[1]TRESORERIA!L80</f>
        <v>0</v>
      </c>
      <c r="M69" s="94">
        <f>+[1]TRESORERIA!M80</f>
        <v>0</v>
      </c>
      <c r="N69" s="94">
        <f>+[1]TRESORERIA!N80</f>
        <v>0</v>
      </c>
      <c r="O69" s="122">
        <f t="shared" si="18"/>
        <v>0</v>
      </c>
    </row>
    <row r="70" spans="1:15" x14ac:dyDescent="0.25">
      <c r="A70" s="97" t="s">
        <v>37</v>
      </c>
      <c r="B70" s="97"/>
      <c r="C70" s="98">
        <v>0</v>
      </c>
      <c r="D70" s="98">
        <v>0</v>
      </c>
      <c r="E70" s="98">
        <v>0</v>
      </c>
      <c r="F70" s="98">
        <v>0</v>
      </c>
      <c r="G70" s="98">
        <v>0</v>
      </c>
      <c r="H70" s="98">
        <v>0</v>
      </c>
      <c r="I70" s="98">
        <v>0</v>
      </c>
      <c r="J70" s="98">
        <v>0</v>
      </c>
      <c r="K70" s="98">
        <v>0</v>
      </c>
      <c r="L70" s="98">
        <v>0</v>
      </c>
      <c r="M70" s="98">
        <v>0</v>
      </c>
      <c r="N70" s="98">
        <v>0</v>
      </c>
      <c r="O70" s="122">
        <f t="shared" si="18"/>
        <v>0</v>
      </c>
    </row>
    <row r="71" spans="1:15" x14ac:dyDescent="0.25">
      <c r="A71" s="97" t="s">
        <v>38</v>
      </c>
      <c r="B71" s="97"/>
      <c r="C71" s="98">
        <v>0</v>
      </c>
      <c r="D71" s="98">
        <v>0</v>
      </c>
      <c r="E71" s="98">
        <v>0</v>
      </c>
      <c r="F71" s="98">
        <v>0</v>
      </c>
      <c r="G71" s="98">
        <v>0</v>
      </c>
      <c r="H71" s="98">
        <v>0</v>
      </c>
      <c r="I71" s="98">
        <v>0</v>
      </c>
      <c r="J71" s="98">
        <v>0</v>
      </c>
      <c r="K71" s="98">
        <v>0</v>
      </c>
      <c r="L71" s="98">
        <v>0</v>
      </c>
      <c r="M71" s="98">
        <v>0</v>
      </c>
      <c r="N71" s="98">
        <v>0</v>
      </c>
      <c r="O71" s="122">
        <f t="shared" si="18"/>
        <v>0</v>
      </c>
    </row>
    <row r="72" spans="1:15" x14ac:dyDescent="0.25">
      <c r="A72" s="97" t="s">
        <v>39</v>
      </c>
      <c r="B72" s="97"/>
      <c r="C72" s="98">
        <v>0</v>
      </c>
      <c r="D72" s="98">
        <v>0</v>
      </c>
      <c r="E72" s="98">
        <v>0</v>
      </c>
      <c r="F72" s="98">
        <v>0</v>
      </c>
      <c r="G72" s="98">
        <v>0</v>
      </c>
      <c r="H72" s="98">
        <v>0</v>
      </c>
      <c r="I72" s="98">
        <v>0</v>
      </c>
      <c r="J72" s="98">
        <v>0</v>
      </c>
      <c r="K72" s="98">
        <v>0</v>
      </c>
      <c r="L72" s="98">
        <v>0</v>
      </c>
      <c r="M72" s="98">
        <v>0</v>
      </c>
      <c r="N72" s="98">
        <v>0</v>
      </c>
      <c r="O72" s="122">
        <f t="shared" si="18"/>
        <v>0</v>
      </c>
    </row>
    <row r="73" spans="1:15" x14ac:dyDescent="0.25">
      <c r="A73" s="97" t="s">
        <v>40</v>
      </c>
      <c r="B73" s="97"/>
      <c r="C73" s="98">
        <v>0</v>
      </c>
      <c r="D73" s="98">
        <v>0</v>
      </c>
      <c r="E73" s="98">
        <v>0</v>
      </c>
      <c r="F73" s="98">
        <v>0</v>
      </c>
      <c r="G73" s="98">
        <v>0</v>
      </c>
      <c r="H73" s="98">
        <v>0</v>
      </c>
      <c r="I73" s="98">
        <v>0</v>
      </c>
      <c r="J73" s="98">
        <v>0</v>
      </c>
      <c r="K73" s="98">
        <v>0</v>
      </c>
      <c r="L73" s="98">
        <v>0</v>
      </c>
      <c r="M73" s="98">
        <v>0</v>
      </c>
      <c r="N73" s="98">
        <v>0</v>
      </c>
      <c r="O73" s="122">
        <f t="shared" si="18"/>
        <v>0</v>
      </c>
    </row>
    <row r="74" spans="1:15" x14ac:dyDescent="0.25">
      <c r="A74" s="97" t="s">
        <v>41</v>
      </c>
      <c r="B74" s="97"/>
      <c r="C74" s="98">
        <v>0</v>
      </c>
      <c r="D74" s="98">
        <v>0</v>
      </c>
      <c r="E74" s="98">
        <v>0</v>
      </c>
      <c r="F74" s="98">
        <v>0</v>
      </c>
      <c r="G74" s="98">
        <v>0</v>
      </c>
      <c r="H74" s="98">
        <v>0</v>
      </c>
      <c r="I74" s="98">
        <v>0</v>
      </c>
      <c r="J74" s="98">
        <v>0</v>
      </c>
      <c r="K74" s="98">
        <v>0</v>
      </c>
      <c r="L74" s="98">
        <v>0</v>
      </c>
      <c r="M74" s="98">
        <v>0</v>
      </c>
      <c r="N74" s="98">
        <v>0</v>
      </c>
      <c r="O74" s="122">
        <f t="shared" si="18"/>
        <v>0</v>
      </c>
    </row>
    <row r="75" spans="1:15" x14ac:dyDescent="0.25">
      <c r="A75" s="97" t="s">
        <v>42</v>
      </c>
      <c r="B75" s="97"/>
      <c r="C75" s="98">
        <v>0</v>
      </c>
      <c r="D75" s="98">
        <v>0</v>
      </c>
      <c r="E75" s="98">
        <v>0</v>
      </c>
      <c r="F75" s="98">
        <v>0</v>
      </c>
      <c r="G75" s="98">
        <v>0</v>
      </c>
      <c r="H75" s="98">
        <v>0</v>
      </c>
      <c r="I75" s="98">
        <v>0</v>
      </c>
      <c r="J75" s="98">
        <v>0</v>
      </c>
      <c r="K75" s="98">
        <v>0</v>
      </c>
      <c r="L75" s="98">
        <v>0</v>
      </c>
      <c r="M75" s="98">
        <v>0</v>
      </c>
      <c r="N75" s="98">
        <v>0</v>
      </c>
      <c r="O75" s="122">
        <f t="shared" si="18"/>
        <v>0</v>
      </c>
    </row>
    <row r="76" spans="1:15" x14ac:dyDescent="0.25">
      <c r="A76" s="97" t="s">
        <v>43</v>
      </c>
      <c r="B76" s="97"/>
      <c r="C76" s="98">
        <v>0</v>
      </c>
      <c r="D76" s="98">
        <v>0</v>
      </c>
      <c r="E76" s="98">
        <v>0</v>
      </c>
      <c r="F76" s="98">
        <v>0</v>
      </c>
      <c r="G76" s="98">
        <v>0</v>
      </c>
      <c r="H76" s="98">
        <v>0</v>
      </c>
      <c r="I76" s="98">
        <v>0</v>
      </c>
      <c r="J76" s="98">
        <v>0</v>
      </c>
      <c r="K76" s="98">
        <v>0</v>
      </c>
      <c r="L76" s="98">
        <v>0</v>
      </c>
      <c r="M76" s="98">
        <v>0</v>
      </c>
      <c r="N76" s="98">
        <v>0</v>
      </c>
      <c r="O76" s="122">
        <f t="shared" si="18"/>
        <v>0</v>
      </c>
    </row>
    <row r="77" spans="1:15" x14ac:dyDescent="0.25">
      <c r="A77" s="99" t="s">
        <v>44</v>
      </c>
      <c r="B77" s="99"/>
      <c r="C77" s="98">
        <v>0</v>
      </c>
      <c r="D77" s="98">
        <v>0</v>
      </c>
      <c r="E77" s="98">
        <v>0</v>
      </c>
      <c r="F77" s="98">
        <v>0</v>
      </c>
      <c r="G77" s="98">
        <v>0</v>
      </c>
      <c r="H77" s="98">
        <v>0</v>
      </c>
      <c r="I77" s="98">
        <v>0</v>
      </c>
      <c r="J77" s="98">
        <v>0</v>
      </c>
      <c r="K77" s="98">
        <v>0</v>
      </c>
      <c r="L77" s="98">
        <v>0</v>
      </c>
      <c r="M77" s="98">
        <v>0</v>
      </c>
      <c r="N77" s="98">
        <v>0</v>
      </c>
      <c r="O77" s="122">
        <f t="shared" si="18"/>
        <v>0</v>
      </c>
    </row>
    <row r="78" spans="1:15" x14ac:dyDescent="0.25">
      <c r="A78" s="99" t="s">
        <v>45</v>
      </c>
      <c r="B78" s="99"/>
      <c r="C78" s="100">
        <v>0</v>
      </c>
      <c r="D78" s="100">
        <v>0</v>
      </c>
      <c r="E78" s="100">
        <v>0</v>
      </c>
      <c r="F78" s="100">
        <v>0</v>
      </c>
      <c r="G78" s="100">
        <v>0</v>
      </c>
      <c r="H78" s="100">
        <v>0</v>
      </c>
      <c r="I78" s="100">
        <v>0</v>
      </c>
      <c r="J78" s="100">
        <v>0</v>
      </c>
      <c r="K78" s="100">
        <v>0</v>
      </c>
      <c r="L78" s="100">
        <v>0</v>
      </c>
      <c r="M78" s="100">
        <v>0</v>
      </c>
      <c r="N78" s="100">
        <v>0</v>
      </c>
      <c r="O78" s="122">
        <f t="shared" si="18"/>
        <v>0</v>
      </c>
    </row>
    <row r="79" spans="1:15" x14ac:dyDescent="0.25">
      <c r="A79" s="79" t="s">
        <v>46</v>
      </c>
      <c r="B79" s="79"/>
      <c r="C79" s="101">
        <v>0</v>
      </c>
      <c r="D79" s="101">
        <v>0</v>
      </c>
      <c r="E79" s="101">
        <v>0</v>
      </c>
      <c r="F79" s="101">
        <v>0</v>
      </c>
      <c r="G79" s="101">
        <v>0</v>
      </c>
      <c r="H79" s="101">
        <v>0</v>
      </c>
      <c r="I79" s="101">
        <v>0</v>
      </c>
      <c r="J79" s="101">
        <v>0</v>
      </c>
      <c r="K79" s="101">
        <v>0</v>
      </c>
      <c r="L79" s="101">
        <v>0</v>
      </c>
      <c r="M79" s="101">
        <v>0</v>
      </c>
      <c r="N79" s="101">
        <v>0</v>
      </c>
      <c r="O79" s="122">
        <f t="shared" si="18"/>
        <v>0</v>
      </c>
    </row>
    <row r="80" spans="1:15" x14ac:dyDescent="0.25">
      <c r="A80" s="97" t="s">
        <v>47</v>
      </c>
      <c r="B80" s="97"/>
      <c r="C80" s="94">
        <v>0</v>
      </c>
      <c r="D80" s="94">
        <v>0</v>
      </c>
      <c r="E80" s="94">
        <v>0</v>
      </c>
      <c r="F80" s="94">
        <v>0</v>
      </c>
      <c r="G80" s="94">
        <v>0</v>
      </c>
      <c r="H80" s="94">
        <v>0</v>
      </c>
      <c r="I80" s="94">
        <v>0</v>
      </c>
      <c r="J80" s="94">
        <v>0</v>
      </c>
      <c r="K80" s="94">
        <v>0</v>
      </c>
      <c r="L80" s="94">
        <v>0</v>
      </c>
      <c r="M80" s="94">
        <v>0</v>
      </c>
      <c r="N80" s="94">
        <v>0</v>
      </c>
      <c r="O80" s="122">
        <f t="shared" si="18"/>
        <v>0</v>
      </c>
    </row>
    <row r="81" spans="1:15" x14ac:dyDescent="0.25">
      <c r="A81" s="97" t="s">
        <v>48</v>
      </c>
      <c r="B81" s="97"/>
      <c r="C81" s="98">
        <v>0</v>
      </c>
      <c r="D81" s="98">
        <v>0</v>
      </c>
      <c r="E81" s="98">
        <v>0</v>
      </c>
      <c r="F81" s="98">
        <v>0</v>
      </c>
      <c r="G81" s="98">
        <v>0</v>
      </c>
      <c r="H81" s="98">
        <v>0</v>
      </c>
      <c r="I81" s="98">
        <v>0</v>
      </c>
      <c r="J81" s="98">
        <v>0</v>
      </c>
      <c r="K81" s="98">
        <v>0</v>
      </c>
      <c r="L81" s="98">
        <v>0</v>
      </c>
      <c r="M81" s="98">
        <v>0</v>
      </c>
      <c r="N81" s="98">
        <v>0</v>
      </c>
      <c r="O81" s="122">
        <f t="shared" si="18"/>
        <v>0</v>
      </c>
    </row>
    <row r="82" spans="1:15" x14ac:dyDescent="0.25">
      <c r="A82" s="97" t="s">
        <v>49</v>
      </c>
      <c r="B82" s="97"/>
      <c r="C82" s="98">
        <v>0</v>
      </c>
      <c r="D82" s="98">
        <v>0</v>
      </c>
      <c r="E82" s="98">
        <v>0</v>
      </c>
      <c r="F82" s="98">
        <v>0</v>
      </c>
      <c r="G82" s="98">
        <v>0</v>
      </c>
      <c r="H82" s="98">
        <v>0</v>
      </c>
      <c r="I82" s="98">
        <v>0</v>
      </c>
      <c r="J82" s="98">
        <v>0</v>
      </c>
      <c r="K82" s="98">
        <v>0</v>
      </c>
      <c r="L82" s="98">
        <v>0</v>
      </c>
      <c r="M82" s="98">
        <v>0</v>
      </c>
      <c r="N82" s="98">
        <v>0</v>
      </c>
      <c r="O82" s="122">
        <f t="shared" si="18"/>
        <v>0</v>
      </c>
    </row>
    <row r="83" spans="1:15" x14ac:dyDescent="0.25">
      <c r="A83" s="97" t="s">
        <v>50</v>
      </c>
      <c r="B83" s="97"/>
      <c r="C83" s="98">
        <f>[1]TRESORERIA!C94</f>
        <v>0</v>
      </c>
      <c r="D83" s="98">
        <f>[1]TRESORERIA!D94</f>
        <v>0</v>
      </c>
      <c r="E83" s="98">
        <f>[1]TRESORERIA!E94</f>
        <v>0</v>
      </c>
      <c r="F83" s="98">
        <f>[1]TRESORERIA!F94</f>
        <v>0</v>
      </c>
      <c r="G83" s="98">
        <f>[1]TRESORERIA!G94</f>
        <v>0</v>
      </c>
      <c r="H83" s="98">
        <f>[1]TRESORERIA!H94</f>
        <v>0</v>
      </c>
      <c r="I83" s="98">
        <f>[1]TRESORERIA!I94</f>
        <v>0</v>
      </c>
      <c r="J83" s="98">
        <f>[1]TRESORERIA!J94</f>
        <v>0</v>
      </c>
      <c r="K83" s="98">
        <f>[1]TRESORERIA!K94</f>
        <v>0</v>
      </c>
      <c r="L83" s="98">
        <f>[1]TRESORERIA!L94</f>
        <v>0</v>
      </c>
      <c r="M83" s="98">
        <f>[1]TRESORERIA!M94</f>
        <v>0</v>
      </c>
      <c r="N83" s="98">
        <f>[1]TRESORERIA!N94</f>
        <v>0</v>
      </c>
      <c r="O83" s="122">
        <f t="shared" si="18"/>
        <v>0</v>
      </c>
    </row>
    <row r="84" spans="1:15" x14ac:dyDescent="0.25">
      <c r="A84" s="97" t="s">
        <v>51</v>
      </c>
      <c r="B84" s="97"/>
      <c r="C84" s="98">
        <v>0</v>
      </c>
      <c r="D84" s="98">
        <f>[1]TRESORERIA!D95</f>
        <v>0</v>
      </c>
      <c r="E84" s="98">
        <f>[1]TRESORERIA!E95</f>
        <v>0</v>
      </c>
      <c r="F84" s="98">
        <f>[1]TRESORERIA!F95</f>
        <v>0</v>
      </c>
      <c r="G84" s="98">
        <f>[1]TRESORERIA!G95</f>
        <v>0</v>
      </c>
      <c r="H84" s="98">
        <f>[1]TRESORERIA!H95</f>
        <v>0</v>
      </c>
      <c r="I84" s="98">
        <f>[1]TRESORERIA!I95</f>
        <v>0</v>
      </c>
      <c r="J84" s="98">
        <f>[1]TRESORERIA!J95</f>
        <v>0</v>
      </c>
      <c r="K84" s="98">
        <f>[1]TRESORERIA!K95</f>
        <v>0</v>
      </c>
      <c r="L84" s="98">
        <f>[1]TRESORERIA!L95</f>
        <v>0</v>
      </c>
      <c r="M84" s="98">
        <f>[1]TRESORERIA!M95</f>
        <v>0</v>
      </c>
      <c r="N84" s="98">
        <f>[1]TRESORERIA!N95</f>
        <v>0</v>
      </c>
      <c r="O84" s="122">
        <f t="shared" si="18"/>
        <v>0</v>
      </c>
    </row>
    <row r="85" spans="1:15" x14ac:dyDescent="0.25">
      <c r="A85" s="97" t="s">
        <v>48</v>
      </c>
      <c r="B85" s="97"/>
      <c r="C85" s="98">
        <v>0</v>
      </c>
      <c r="D85" s="98">
        <v>0</v>
      </c>
      <c r="E85" s="98">
        <v>0</v>
      </c>
      <c r="F85" s="98">
        <v>0</v>
      </c>
      <c r="G85" s="98">
        <v>0</v>
      </c>
      <c r="H85" s="98">
        <v>0</v>
      </c>
      <c r="I85" s="98">
        <v>0</v>
      </c>
      <c r="J85" s="98">
        <v>0</v>
      </c>
      <c r="K85" s="98">
        <v>0</v>
      </c>
      <c r="L85" s="98">
        <v>0</v>
      </c>
      <c r="M85" s="98">
        <v>0</v>
      </c>
      <c r="N85" s="98">
        <v>0</v>
      </c>
      <c r="O85" s="122">
        <f t="shared" si="18"/>
        <v>0</v>
      </c>
    </row>
    <row r="86" spans="1:15" x14ac:dyDescent="0.25">
      <c r="A86" s="97" t="s">
        <v>49</v>
      </c>
      <c r="B86" s="97"/>
      <c r="C86" s="100">
        <f>[1]TRESORERIA!C97</f>
        <v>0</v>
      </c>
      <c r="D86" s="100">
        <f>[1]TRESORERIA!D97</f>
        <v>0</v>
      </c>
      <c r="E86" s="100">
        <f>[1]TRESORERIA!E97</f>
        <v>0</v>
      </c>
      <c r="F86" s="100">
        <f>[1]TRESORERIA!F97</f>
        <v>0</v>
      </c>
      <c r="G86" s="100">
        <f>[1]TRESORERIA!G97</f>
        <v>0</v>
      </c>
      <c r="H86" s="100">
        <f>[1]TRESORERIA!H97</f>
        <v>0</v>
      </c>
      <c r="I86" s="100">
        <f>[1]TRESORERIA!I97</f>
        <v>0</v>
      </c>
      <c r="J86" s="100">
        <f>[1]TRESORERIA!J97</f>
        <v>0</v>
      </c>
      <c r="K86" s="100">
        <f>[1]TRESORERIA!K97</f>
        <v>0</v>
      </c>
      <c r="L86" s="100">
        <f>[1]TRESORERIA!L97</f>
        <v>0</v>
      </c>
      <c r="M86" s="100">
        <f>[1]TRESORERIA!M97</f>
        <v>0</v>
      </c>
      <c r="N86" s="100">
        <f>[1]TRESORERIA!N97</f>
        <v>0</v>
      </c>
      <c r="O86" s="122">
        <f t="shared" si="18"/>
        <v>0</v>
      </c>
    </row>
    <row r="87" spans="1:15" x14ac:dyDescent="0.25">
      <c r="A87" s="79" t="s">
        <v>52</v>
      </c>
      <c r="B87" s="79"/>
      <c r="C87" s="85">
        <v>0</v>
      </c>
      <c r="D87" s="85">
        <v>0</v>
      </c>
      <c r="E87" s="85">
        <v>0</v>
      </c>
      <c r="F87" s="85">
        <v>0</v>
      </c>
      <c r="G87" s="85">
        <v>0</v>
      </c>
      <c r="H87" s="85">
        <v>0</v>
      </c>
      <c r="I87" s="85">
        <v>0</v>
      </c>
      <c r="J87" s="85">
        <v>0</v>
      </c>
      <c r="K87" s="85">
        <v>0</v>
      </c>
      <c r="L87" s="85">
        <v>0</v>
      </c>
      <c r="M87" s="85">
        <v>0</v>
      </c>
      <c r="N87" s="85">
        <v>0</v>
      </c>
      <c r="O87" s="122">
        <f t="shared" si="18"/>
        <v>0</v>
      </c>
    </row>
    <row r="88" spans="1:15" x14ac:dyDescent="0.25">
      <c r="A88" s="102" t="s">
        <v>53</v>
      </c>
      <c r="B88" s="102"/>
      <c r="C88" s="94">
        <f>[1]TRESORERIA!C99</f>
        <v>0</v>
      </c>
      <c r="D88" s="94">
        <f>[1]TRESORERIA!D99</f>
        <v>0</v>
      </c>
      <c r="E88" s="94">
        <f>[1]TRESORERIA!E99</f>
        <v>0</v>
      </c>
      <c r="F88" s="94">
        <f>[1]TRESORERIA!F99</f>
        <v>0</v>
      </c>
      <c r="G88" s="94">
        <f>[1]TRESORERIA!G99</f>
        <v>0</v>
      </c>
      <c r="H88" s="94">
        <f>[1]TRESORERIA!H99</f>
        <v>0</v>
      </c>
      <c r="I88" s="94">
        <f>[1]TRESORERIA!I99</f>
        <v>0</v>
      </c>
      <c r="J88" s="94">
        <f>[1]TRESORERIA!J99</f>
        <v>0</v>
      </c>
      <c r="K88" s="94">
        <f>[1]TRESORERIA!K99</f>
        <v>0</v>
      </c>
      <c r="L88" s="94">
        <f>[1]TRESORERIA!L99</f>
        <v>0</v>
      </c>
      <c r="M88" s="94">
        <f>[1]TRESORERIA!M99</f>
        <v>0</v>
      </c>
      <c r="N88" s="94">
        <f>[1]TRESORERIA!N99</f>
        <v>0</v>
      </c>
      <c r="O88" s="122">
        <f t="shared" si="18"/>
        <v>0</v>
      </c>
    </row>
    <row r="89" spans="1:15" x14ac:dyDescent="0.25">
      <c r="A89" s="102" t="s">
        <v>54</v>
      </c>
      <c r="B89" s="102"/>
      <c r="C89" s="98">
        <v>0</v>
      </c>
      <c r="D89" s="98">
        <v>0</v>
      </c>
      <c r="E89" s="98">
        <v>0</v>
      </c>
      <c r="F89" s="98">
        <v>0</v>
      </c>
      <c r="G89" s="98">
        <v>0</v>
      </c>
      <c r="H89" s="98">
        <v>0</v>
      </c>
      <c r="I89" s="98">
        <v>0</v>
      </c>
      <c r="J89" s="98">
        <v>0</v>
      </c>
      <c r="K89" s="98">
        <v>0</v>
      </c>
      <c r="L89" s="98">
        <v>0</v>
      </c>
      <c r="M89" s="98">
        <v>0</v>
      </c>
      <c r="N89" s="98">
        <v>0</v>
      </c>
      <c r="O89" s="122">
        <f t="shared" si="18"/>
        <v>0</v>
      </c>
    </row>
    <row r="90" spans="1:15" x14ac:dyDescent="0.25">
      <c r="A90" s="103" t="str">
        <f>+[1]TRESORERIA!A101</f>
        <v>IVA COBRAT</v>
      </c>
      <c r="B90" s="103"/>
      <c r="C90" s="104">
        <v>0</v>
      </c>
      <c r="D90" s="104">
        <v>0</v>
      </c>
      <c r="E90" s="104">
        <v>0</v>
      </c>
      <c r="F90" s="104">
        <v>0</v>
      </c>
      <c r="G90" s="104">
        <v>0</v>
      </c>
      <c r="H90" s="104">
        <v>0</v>
      </c>
      <c r="I90" s="104">
        <v>0</v>
      </c>
      <c r="J90" s="104">
        <v>0</v>
      </c>
      <c r="K90" s="104">
        <v>0</v>
      </c>
      <c r="L90" s="104">
        <v>0</v>
      </c>
      <c r="M90" s="104">
        <v>0</v>
      </c>
      <c r="N90" s="104">
        <v>0</v>
      </c>
      <c r="O90" s="122">
        <f t="shared" si="18"/>
        <v>0</v>
      </c>
    </row>
    <row r="91" spans="1:15" x14ac:dyDescent="0.25">
      <c r="A91" s="84" t="s">
        <v>55</v>
      </c>
      <c r="B91" s="84"/>
      <c r="C91" s="85">
        <v>0</v>
      </c>
      <c r="D91" s="85">
        <v>0</v>
      </c>
      <c r="E91" s="85">
        <v>0</v>
      </c>
      <c r="F91" s="85">
        <v>0</v>
      </c>
      <c r="G91" s="85">
        <v>0</v>
      </c>
      <c r="H91" s="85">
        <v>0</v>
      </c>
      <c r="I91" s="85">
        <v>0</v>
      </c>
      <c r="J91" s="85">
        <v>0</v>
      </c>
      <c r="K91" s="85">
        <v>0</v>
      </c>
      <c r="L91" s="85">
        <v>0</v>
      </c>
      <c r="M91" s="85">
        <v>0</v>
      </c>
      <c r="N91" s="85">
        <v>0</v>
      </c>
      <c r="O91" s="122">
        <f t="shared" si="18"/>
        <v>0</v>
      </c>
    </row>
    <row r="92" spans="1:15" x14ac:dyDescent="0.25">
      <c r="A92" s="84" t="s">
        <v>56</v>
      </c>
      <c r="B92" s="84"/>
      <c r="C92" s="85">
        <v>0</v>
      </c>
      <c r="D92" s="85">
        <v>0</v>
      </c>
      <c r="E92" s="85">
        <v>0</v>
      </c>
      <c r="F92" s="85">
        <v>0</v>
      </c>
      <c r="G92" s="85">
        <v>0</v>
      </c>
      <c r="H92" s="85">
        <v>0</v>
      </c>
      <c r="I92" s="85">
        <v>0</v>
      </c>
      <c r="J92" s="85">
        <v>0</v>
      </c>
      <c r="K92" s="85">
        <v>0</v>
      </c>
      <c r="L92" s="85">
        <v>0</v>
      </c>
      <c r="M92" s="85">
        <v>0</v>
      </c>
      <c r="N92" s="85">
        <v>0</v>
      </c>
      <c r="O92" s="122">
        <f t="shared" si="18"/>
        <v>0</v>
      </c>
    </row>
    <row r="93" spans="1:15" x14ac:dyDescent="0.25">
      <c r="A93" s="84" t="s">
        <v>57</v>
      </c>
      <c r="B93" s="84"/>
      <c r="C93" s="85">
        <f>[1]TRESORERIA!C104</f>
        <v>0</v>
      </c>
      <c r="D93" s="85">
        <f>[1]TRESORERIA!D104</f>
        <v>0</v>
      </c>
      <c r="E93" s="85">
        <f>[1]TRESORERIA!E104</f>
        <v>0</v>
      </c>
      <c r="F93" s="85">
        <f>[1]TRESORERIA!F104</f>
        <v>0</v>
      </c>
      <c r="G93" s="85">
        <f>[1]TRESORERIA!G104</f>
        <v>0</v>
      </c>
      <c r="H93" s="85">
        <f>[1]TRESORERIA!H104</f>
        <v>0</v>
      </c>
      <c r="I93" s="85">
        <f>[1]TRESORERIA!I104</f>
        <v>0</v>
      </c>
      <c r="J93" s="85">
        <f>[1]TRESORERIA!J104</f>
        <v>0</v>
      </c>
      <c r="K93" s="85">
        <f>[1]TRESORERIA!K104</f>
        <v>0</v>
      </c>
      <c r="L93" s="85">
        <f>[1]TRESORERIA!L104</f>
        <v>0</v>
      </c>
      <c r="M93" s="85">
        <f>[1]TRESORERIA!M104</f>
        <v>0</v>
      </c>
      <c r="N93" s="85">
        <f>[1]TRESORERIA!N104</f>
        <v>0</v>
      </c>
      <c r="O93" s="122">
        <f t="shared" si="18"/>
        <v>0</v>
      </c>
    </row>
    <row r="94" spans="1:15" x14ac:dyDescent="0.25">
      <c r="A94" s="84" t="s">
        <v>58</v>
      </c>
      <c r="B94" s="84"/>
      <c r="C94" s="85">
        <v>0</v>
      </c>
      <c r="D94" s="85">
        <v>0</v>
      </c>
      <c r="E94" s="85">
        <v>0</v>
      </c>
      <c r="F94" s="85">
        <v>0</v>
      </c>
      <c r="G94" s="85">
        <v>0</v>
      </c>
      <c r="H94" s="85">
        <v>0</v>
      </c>
      <c r="I94" s="85">
        <v>0</v>
      </c>
      <c r="J94" s="85">
        <v>0</v>
      </c>
      <c r="K94" s="85">
        <v>0</v>
      </c>
      <c r="L94" s="85">
        <v>0</v>
      </c>
      <c r="M94" s="85">
        <v>0</v>
      </c>
      <c r="N94" s="85">
        <v>0</v>
      </c>
      <c r="O94" s="122">
        <f t="shared" si="18"/>
        <v>0</v>
      </c>
    </row>
    <row r="95" spans="1:15" x14ac:dyDescent="0.25">
      <c r="A95" s="105" t="s">
        <v>59</v>
      </c>
      <c r="B95" s="105"/>
      <c r="C95" s="87">
        <f>C64+C65+C66+C67+C68+C69+C70+C71+C72+C73+C74+C75+C76+C77+C78+C79+C80+C81+C82+C83+C84+C85+C86+C87+C88+C89+C90+C91+C92+C93+C94</f>
        <v>0</v>
      </c>
      <c r="D95" s="87">
        <f t="shared" ref="D95" si="19">D64+D65+D66+D67+D68+D69+D70+D71+D72+D73+D74+D75+D76+D77+D78+D79+D80+D81+D82+D83+D84+D85+D86+D87+D88+D89+D90+D91+D92+D93+D94</f>
        <v>0</v>
      </c>
      <c r="E95" s="87">
        <f t="shared" ref="E95" si="20">E64+E65+E66+E67+E68+E69+E70+E71+E72+E73+E74+E75+E76+E77+E78+E79+E80+E81+E82+E83+E84+E85+E86+E87+E88+E89+E90+E91+E92+E93+E94</f>
        <v>0</v>
      </c>
      <c r="F95" s="87">
        <f t="shared" ref="F95" si="21">F64+F65+F66+F67+F68+F69+F70+F71+F72+F73+F74+F75+F76+F77+F78+F79+F80+F81+F82+F83+F84+F85+F86+F87+F88+F89+F90+F91+F92+F93+F94</f>
        <v>0</v>
      </c>
      <c r="G95" s="87">
        <f t="shared" ref="G95" si="22">G64+G65+G66+G67+G68+G69+G70+G71+G72+G73+G74+G75+G76+G77+G78+G79+G80+G81+G82+G83+G84+G85+G86+G87+G88+G89+G90+G91+G92+G93+G94</f>
        <v>0</v>
      </c>
      <c r="H95" s="87">
        <f t="shared" ref="H95" si="23">H64+H65+H66+H67+H68+H69+H70+H71+H72+H73+H74+H75+H76+H77+H78+H79+H80+H81+H82+H83+H84+H85+H86+H87+H88+H89+H90+H91+H92+H93+H94</f>
        <v>0</v>
      </c>
      <c r="I95" s="87">
        <f t="shared" ref="I95" si="24">I64+I65+I66+I67+I68+I69+I70+I71+I72+I73+I74+I75+I76+I77+I78+I79+I80+I81+I82+I83+I84+I85+I86+I87+I88+I89+I90+I91+I92+I93+I94</f>
        <v>0</v>
      </c>
      <c r="J95" s="87">
        <f t="shared" ref="J95" si="25">J64+J65+J66+J67+J68+J69+J70+J71+J72+J73+J74+J75+J76+J77+J78+J79+J80+J81+J82+J83+J84+J85+J86+J87+J88+J89+J90+J91+J92+J93+J94</f>
        <v>0</v>
      </c>
      <c r="K95" s="87">
        <f t="shared" ref="K95" si="26">K64+K65+K66+K67+K68+K69+K70+K71+K72+K73+K74+K75+K76+K77+K78+K79+K80+K81+K82+K83+K84+K85+K86+K87+K88+K89+K90+K91+K92+K93+K94</f>
        <v>0</v>
      </c>
      <c r="L95" s="87">
        <f t="shared" ref="L95" si="27">L64+L65+L66+L67+L68+L69+L70+L71+L72+L73+L74+L75+L76+L77+L78+L79+L80+L81+L82+L83+L84+L85+L86+L87+L88+L89+L90+L91+L92+L93+L94</f>
        <v>0</v>
      </c>
      <c r="M95" s="87">
        <f t="shared" ref="M95" si="28">M64+M65+M66+M67+M68+M69+M70+M71+M72+M73+M74+M75+M76+M77+M78+M79+M80+M81+M82+M83+M84+M85+M86+M87+M88+M89+M90+M91+M92+M93+M94</f>
        <v>0</v>
      </c>
      <c r="N95" s="87">
        <f t="shared" ref="N95" si="29">N64+N65+N66+N67+N68+N69+N70+N71+N72+N73+N74+N75+N76+N77+N78+N79+N80+N81+N82+N83+N84+N85+N86+N87+N88+N89+N90+N91+N92+N93+N94</f>
        <v>0</v>
      </c>
      <c r="O95" s="87">
        <f>O64+O65+O66+O67+O68+O69+O70+O71+O70+O70+O71+O72+O73+O74+O75+O76+O77+O78+O79+O80+O81+O82+O83+O84+O85+O86+O87+O88+O89+O90+O91+O92+O93+O94</f>
        <v>0</v>
      </c>
    </row>
    <row r="96" spans="1:15" x14ac:dyDescent="0.25">
      <c r="A96" s="108"/>
      <c r="B96" s="108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</row>
    <row r="97" spans="1:15" x14ac:dyDescent="0.25">
      <c r="A97" s="105" t="s">
        <v>60</v>
      </c>
      <c r="B97" s="105"/>
      <c r="C97" s="87">
        <v>0</v>
      </c>
      <c r="D97" s="87">
        <v>0</v>
      </c>
      <c r="E97" s="87">
        <v>0</v>
      </c>
      <c r="F97" s="87">
        <v>0</v>
      </c>
      <c r="G97" s="87">
        <v>0</v>
      </c>
      <c r="H97" s="87">
        <v>0</v>
      </c>
      <c r="I97" s="87">
        <v>0</v>
      </c>
      <c r="J97" s="87">
        <v>0</v>
      </c>
      <c r="K97" s="87">
        <v>0</v>
      </c>
      <c r="L97" s="87">
        <v>0</v>
      </c>
      <c r="M97" s="87">
        <v>0</v>
      </c>
      <c r="N97" s="87">
        <v>0</v>
      </c>
      <c r="O97" s="87">
        <f>C97+D97+E97+F97+G97+H97+I97+J97+K97+L97+M97+N97</f>
        <v>0</v>
      </c>
    </row>
    <row r="98" spans="1:15" x14ac:dyDescent="0.25">
      <c r="A98" s="105" t="s">
        <v>61</v>
      </c>
      <c r="B98" s="105"/>
      <c r="C98" s="87">
        <v>0</v>
      </c>
      <c r="D98" s="87">
        <v>0</v>
      </c>
      <c r="E98" s="87">
        <v>0</v>
      </c>
      <c r="F98" s="87">
        <v>0</v>
      </c>
      <c r="G98" s="87">
        <v>0</v>
      </c>
      <c r="H98" s="87">
        <v>0</v>
      </c>
      <c r="I98" s="87">
        <v>0</v>
      </c>
      <c r="J98" s="87">
        <v>0</v>
      </c>
      <c r="K98" s="87">
        <v>0</v>
      </c>
      <c r="L98" s="87">
        <v>0</v>
      </c>
      <c r="M98" s="87">
        <v>0</v>
      </c>
      <c r="N98" s="87">
        <v>0</v>
      </c>
      <c r="O98" s="87">
        <f t="shared" ref="O98:O102" si="30">C98+D98+E98+F98+G98+H98+I98+J98+K98+L98+M98+N98</f>
        <v>0</v>
      </c>
    </row>
    <row r="99" spans="1:15" x14ac:dyDescent="0.25">
      <c r="A99" s="105" t="s">
        <v>62</v>
      </c>
      <c r="B99" s="105"/>
      <c r="C99" s="87">
        <v>0</v>
      </c>
      <c r="D99" s="87">
        <v>0</v>
      </c>
      <c r="E99" s="87">
        <v>0</v>
      </c>
      <c r="F99" s="87">
        <v>0</v>
      </c>
      <c r="G99" s="87">
        <v>0</v>
      </c>
      <c r="H99" s="87">
        <v>0</v>
      </c>
      <c r="I99" s="87">
        <v>0</v>
      </c>
      <c r="J99" s="87">
        <v>0</v>
      </c>
      <c r="K99" s="87">
        <v>0</v>
      </c>
      <c r="L99" s="87">
        <v>0</v>
      </c>
      <c r="M99" s="87">
        <v>0</v>
      </c>
      <c r="N99" s="87">
        <v>0</v>
      </c>
      <c r="O99" s="87">
        <f t="shared" si="30"/>
        <v>0</v>
      </c>
    </row>
    <row r="100" spans="1:15" x14ac:dyDescent="0.25">
      <c r="A100" s="78" t="s">
        <v>63</v>
      </c>
      <c r="B100" s="78"/>
      <c r="C100" s="106">
        <v>0</v>
      </c>
      <c r="D100" s="106">
        <v>0</v>
      </c>
      <c r="E100" s="106">
        <v>0</v>
      </c>
      <c r="F100" s="106">
        <v>0</v>
      </c>
      <c r="G100" s="106">
        <v>0</v>
      </c>
      <c r="H100" s="106">
        <v>0</v>
      </c>
      <c r="I100" s="106">
        <v>0</v>
      </c>
      <c r="J100" s="106">
        <v>0</v>
      </c>
      <c r="K100" s="106">
        <v>0</v>
      </c>
      <c r="L100" s="106">
        <v>0</v>
      </c>
      <c r="M100" s="106">
        <v>0</v>
      </c>
      <c r="N100" s="106">
        <v>0</v>
      </c>
      <c r="O100" s="119">
        <f t="shared" si="30"/>
        <v>0</v>
      </c>
    </row>
    <row r="101" spans="1:15" x14ac:dyDescent="0.25">
      <c r="A101" s="78" t="s">
        <v>64</v>
      </c>
      <c r="B101" s="78"/>
      <c r="C101" s="106">
        <v>0</v>
      </c>
      <c r="D101" s="106">
        <v>0</v>
      </c>
      <c r="E101" s="106">
        <v>0</v>
      </c>
      <c r="F101" s="106">
        <v>0</v>
      </c>
      <c r="G101" s="106">
        <v>0</v>
      </c>
      <c r="H101" s="106">
        <v>0</v>
      </c>
      <c r="I101" s="106">
        <v>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19">
        <f t="shared" si="30"/>
        <v>0</v>
      </c>
    </row>
    <row r="102" spans="1:15" x14ac:dyDescent="0.25">
      <c r="A102" s="78" t="s">
        <v>65</v>
      </c>
      <c r="B102" s="78"/>
      <c r="C102" s="106">
        <v>0</v>
      </c>
      <c r="D102" s="106">
        <v>0</v>
      </c>
      <c r="E102" s="106">
        <v>0</v>
      </c>
      <c r="F102" s="106">
        <v>0</v>
      </c>
      <c r="G102" s="106">
        <v>0</v>
      </c>
      <c r="H102" s="106">
        <v>0</v>
      </c>
      <c r="I102" s="106">
        <v>0</v>
      </c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19">
        <f t="shared" si="30"/>
        <v>0</v>
      </c>
    </row>
  </sheetData>
  <mergeCells count="98">
    <mergeCell ref="A57:B57"/>
    <mergeCell ref="A64:B64"/>
    <mergeCell ref="A97:B97"/>
    <mergeCell ref="A63:O63"/>
    <mergeCell ref="A99:B99"/>
    <mergeCell ref="A100:B100"/>
    <mergeCell ref="A101:B101"/>
    <mergeCell ref="A102:B102"/>
    <mergeCell ref="A92:B92"/>
    <mergeCell ref="A93:B93"/>
    <mergeCell ref="A94:B94"/>
    <mergeCell ref="A95:B95"/>
    <mergeCell ref="A98:B98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1:B61"/>
    <mergeCell ref="A65:B65"/>
    <mergeCell ref="A66:B66"/>
    <mergeCell ref="A67:B67"/>
    <mergeCell ref="A56:B56"/>
    <mergeCell ref="A58:B58"/>
    <mergeCell ref="A59:B59"/>
    <mergeCell ref="A60:B60"/>
    <mergeCell ref="A53:B54"/>
    <mergeCell ref="C53:N53"/>
    <mergeCell ref="O53:O54"/>
    <mergeCell ref="A55:O55"/>
    <mergeCell ref="A48:B48"/>
    <mergeCell ref="A49:B49"/>
    <mergeCell ref="A50:B50"/>
    <mergeCell ref="A42:B42"/>
    <mergeCell ref="A43:B43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5:B5"/>
    <mergeCell ref="A6:B6"/>
    <mergeCell ref="A7:B7"/>
    <mergeCell ref="A8:B8"/>
    <mergeCell ref="A9:B9"/>
    <mergeCell ref="A11:O11"/>
    <mergeCell ref="A1:B2"/>
    <mergeCell ref="C1:N1"/>
    <mergeCell ref="O1:O2"/>
    <mergeCell ref="A3:O3"/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Pla inversions i finançament</vt:lpstr>
      <vt:lpstr>Resultats per mesos</vt:lpstr>
      <vt:lpstr>Tresoreria per mesos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emartin</dc:creator>
  <cp:lastModifiedBy>emartin</cp:lastModifiedBy>
  <dcterms:created xsi:type="dcterms:W3CDTF">2023-10-16T06:59:53Z</dcterms:created>
  <dcterms:modified xsi:type="dcterms:W3CDTF">2023-10-16T12:51:25Z</dcterms:modified>
</cp:coreProperties>
</file>